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Dec2021\"/>
    </mc:Choice>
  </mc:AlternateContent>
  <xr:revisionPtr revIDLastSave="0" documentId="13_ncr:1_{9CF4DC03-4D3E-4156-A5AD-149AD6781D92}" xr6:coauthVersionLast="46" xr6:coauthVersionMax="46" xr10:uidLastSave="{00000000-0000-0000-0000-000000000000}"/>
  <bookViews>
    <workbookView xWindow="-120" yWindow="-120" windowWidth="21840" windowHeight="13140" tabRatio="666" xr2:uid="{00000000-000D-0000-FFFF-FFFF00000000}"/>
  </bookViews>
  <sheets>
    <sheet name="T6-8" sheetId="15" r:id="rId1"/>
    <sheet name="T9-10" sheetId="9" r:id="rId2"/>
    <sheet name="T11" sheetId="11" r:id="rId3"/>
    <sheet name="T12" sheetId="12" r:id="rId4"/>
    <sheet name="T13-15" sheetId="7" r:id="rId5"/>
  </sheets>
  <definedNames>
    <definedName name="_xlnm._FilterDatabase" localSheetId="1" hidden="1">'T9-10'!$A$1:$M$159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7" l="1"/>
  <c r="E39" i="7"/>
  <c r="E45" i="7" s="1"/>
  <c r="E78" i="7" l="1"/>
  <c r="S26" i="11" l="1"/>
  <c r="W26" i="11" s="1"/>
  <c r="O19" i="12" l="1"/>
  <c r="U29" i="11"/>
  <c r="S28" i="11"/>
  <c r="W28" i="11" s="1"/>
  <c r="S18" i="11"/>
  <c r="S17" i="11"/>
  <c r="S16" i="11"/>
  <c r="S14" i="11"/>
  <c r="O27" i="11"/>
  <c r="S27" i="11" s="1"/>
  <c r="K92" i="7" l="1"/>
  <c r="I92" i="7"/>
  <c r="G92" i="7"/>
  <c r="E92" i="7"/>
  <c r="K78" i="7"/>
  <c r="I78" i="7"/>
  <c r="G78" i="7"/>
  <c r="O11" i="12" l="1"/>
  <c r="W14" i="11"/>
  <c r="I44" i="9" l="1"/>
  <c r="M12" i="9" l="1"/>
  <c r="K12" i="9"/>
  <c r="I12" i="9"/>
  <c r="G12" i="9"/>
  <c r="I24" i="15"/>
  <c r="A56" i="9" l="1"/>
  <c r="O20" i="12" l="1"/>
  <c r="M118" i="15"/>
  <c r="M121" i="15" s="1"/>
  <c r="M70" i="15"/>
  <c r="M63" i="15"/>
  <c r="M38" i="15"/>
  <c r="M24" i="15"/>
  <c r="I118" i="15"/>
  <c r="I121" i="15" s="1"/>
  <c r="I70" i="15"/>
  <c r="I63" i="15"/>
  <c r="I38" i="15"/>
  <c r="I40" i="15" s="1"/>
  <c r="M44" i="9"/>
  <c r="M38" i="9"/>
  <c r="M46" i="9" s="1"/>
  <c r="M20" i="9"/>
  <c r="M23" i="9" s="1"/>
  <c r="I38" i="9"/>
  <c r="I46" i="9" s="1"/>
  <c r="I20" i="9"/>
  <c r="I23" i="9" l="1"/>
  <c r="I81" i="9" s="1"/>
  <c r="G45" i="7"/>
  <c r="I72" i="15"/>
  <c r="I123" i="15" s="1"/>
  <c r="M27" i="9"/>
  <c r="M63" i="9" s="1"/>
  <c r="M81" i="9"/>
  <c r="M40" i="15"/>
  <c r="M72" i="15"/>
  <c r="M123" i="15" s="1"/>
  <c r="K9" i="7"/>
  <c r="K39" i="7" s="1"/>
  <c r="G104" i="7" l="1"/>
  <c r="G109" i="7" s="1"/>
  <c r="I27" i="9"/>
  <c r="I63" i="9" s="1"/>
  <c r="I66" i="9" s="1"/>
  <c r="K45" i="7"/>
  <c r="M48" i="9"/>
  <c r="K104" i="7" l="1"/>
  <c r="K109" i="7" s="1"/>
  <c r="I48" i="9"/>
  <c r="M74" i="9"/>
  <c r="I74" i="9"/>
  <c r="M66" i="9"/>
  <c r="O12" i="12" l="1"/>
  <c r="K38" i="15"/>
  <c r="G118" i="15" l="1"/>
  <c r="G121" i="15" s="1"/>
  <c r="K118" i="15"/>
  <c r="G63" i="15"/>
  <c r="K63" i="15"/>
  <c r="G16" i="12" l="1"/>
  <c r="G18" i="12" s="1"/>
  <c r="G23" i="12" s="1"/>
  <c r="W17" i="11" l="1"/>
  <c r="O13" i="12"/>
  <c r="W18" i="11" l="1"/>
  <c r="G38" i="9" l="1"/>
  <c r="K38" i="9" l="1"/>
  <c r="K44" i="9"/>
  <c r="G44" i="9"/>
  <c r="A50" i="7"/>
  <c r="A95" i="7" s="1"/>
  <c r="A136" i="15"/>
  <c r="A53" i="9" s="1"/>
  <c r="A100" i="9" s="1"/>
  <c r="A37" i="11" s="1"/>
  <c r="A27" i="12" s="1"/>
  <c r="A91" i="15"/>
  <c r="K16" i="12"/>
  <c r="K18" i="12" s="1"/>
  <c r="K23" i="12" s="1"/>
  <c r="M20" i="11"/>
  <c r="M22" i="11" s="1"/>
  <c r="M31" i="11" s="1"/>
  <c r="K20" i="11"/>
  <c r="K22" i="11" s="1"/>
  <c r="K31" i="11" s="1"/>
  <c r="I16" i="12"/>
  <c r="I18" i="12" s="1"/>
  <c r="I23" i="12" s="1"/>
  <c r="I20" i="11"/>
  <c r="I22" i="11" s="1"/>
  <c r="I31" i="11" s="1"/>
  <c r="A3" i="11"/>
  <c r="A3" i="12" s="1"/>
  <c r="A3" i="7" s="1"/>
  <c r="A98" i="7" s="1"/>
  <c r="A48" i="15"/>
  <c r="A94" i="15" s="1"/>
  <c r="K70" i="15"/>
  <c r="K72" i="15" s="1"/>
  <c r="G70" i="15"/>
  <c r="G72" i="15" s="1"/>
  <c r="G38" i="15"/>
  <c r="K24" i="15"/>
  <c r="G24" i="15"/>
  <c r="U20" i="11"/>
  <c r="U22" i="11" s="1"/>
  <c r="U31" i="11" s="1"/>
  <c r="K121" i="15" l="1"/>
  <c r="K123" i="15" s="1"/>
  <c r="G20" i="11"/>
  <c r="G22" i="11" s="1"/>
  <c r="G31" i="11" s="1"/>
  <c r="K46" i="9"/>
  <c r="G46" i="9"/>
  <c r="K20" i="9"/>
  <c r="K23" i="9" s="1"/>
  <c r="G20" i="9"/>
  <c r="G23" i="9" s="1"/>
  <c r="G40" i="15"/>
  <c r="K40" i="15"/>
  <c r="A137" i="7"/>
  <c r="A53" i="7"/>
  <c r="G123" i="15"/>
  <c r="K27" i="9" l="1"/>
  <c r="K63" i="9" s="1"/>
  <c r="K81" i="9"/>
  <c r="G27" i="9"/>
  <c r="G81" i="9"/>
  <c r="I9" i="7"/>
  <c r="I39" i="7" s="1"/>
  <c r="I45" i="7" l="1"/>
  <c r="I104" i="7" s="1"/>
  <c r="G63" i="9"/>
  <c r="O29" i="11" s="1"/>
  <c r="E104" i="7"/>
  <c r="E109" i="7" s="1"/>
  <c r="G48" i="9"/>
  <c r="K48" i="9"/>
  <c r="G66" i="9" l="1"/>
  <c r="Q29" i="11"/>
  <c r="S29" i="11" s="1"/>
  <c r="W29" i="11" s="1"/>
  <c r="K74" i="9"/>
  <c r="O21" i="12"/>
  <c r="O14" i="12"/>
  <c r="Q20" i="11"/>
  <c r="Q22" i="11" s="1"/>
  <c r="I109" i="7"/>
  <c r="S20" i="11"/>
  <c r="S22" i="11" s="1"/>
  <c r="O20" i="11"/>
  <c r="O22" i="11" s="1"/>
  <c r="O31" i="11" s="1"/>
  <c r="K66" i="9"/>
  <c r="Q31" i="11" l="1"/>
  <c r="S31" i="11"/>
  <c r="G74" i="9"/>
  <c r="M16" i="12"/>
  <c r="M18" i="12" s="1"/>
  <c r="M23" i="12" s="1"/>
  <c r="O16" i="12"/>
  <c r="O18" i="12" s="1"/>
  <c r="O23" i="12" s="1"/>
  <c r="W20" i="11" l="1"/>
  <c r="W22" i="11" s="1"/>
  <c r="W31" i="11" s="1"/>
</calcChain>
</file>

<file path=xl/sharedStrings.xml><?xml version="1.0" encoding="utf-8"?>
<sst xmlns="http://schemas.openxmlformats.org/spreadsheetml/2006/main" count="380" uniqueCount="231">
  <si>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</si>
  <si>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</si>
  <si>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</si>
  <si>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</si>
  <si>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</si>
  <si>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</si>
  <si>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</si>
  <si>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</si>
  <si>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</si>
  <si>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</si>
  <si>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</si>
  <si>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</si>
  <si>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</si>
  <si>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</si>
  <si>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</si>
  <si>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</si>
  <si>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</si>
  <si>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</si>
  <si>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</si>
  <si>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</si>
  <si>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</si>
  <si>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</si>
  <si>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</si>
  <si>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</si>
  <si>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</si>
  <si>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</si>
  <si>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</si>
  <si>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</si>
  <si>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</si>
  <si>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</si>
  <si>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</si>
  <si>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</si>
  <si>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</si>
  <si>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</si>
  <si>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เงินลงทุนในบริษัทย่อย</t>
  </si>
  <si>
    <t>ภาษีเงินได้ค้างจ่าย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</si>
  <si>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</si>
  <si>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</si>
  <si>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</si>
  <si>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</si>
  <si>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</si>
  <si>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</si>
  <si>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</si>
  <si>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</si>
  <si>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</si>
  <si>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</si>
  <si>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</si>
  <si>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</si>
  <si>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</si>
  <si>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</si>
  <si>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</si>
  <si>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</si>
  <si>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</si>
  <si>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</si>
  <si>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</si>
  <si>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รวมส่วนของ</t>
  </si>
  <si>
    <t>เจ้าของ</t>
  </si>
  <si>
    <t>สินทรัพย์ไม่มีตัวตน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</si>
  <si>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</si>
  <si>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</si>
  <si>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</si>
  <si>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</si>
  <si>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</si>
  <si>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ผลต่างของอัตราแลกเปลี่ยนจากการแปลงค่างบการเงิน</t>
  </si>
  <si>
    <t>รวมรายการที่จะจัดประเภทรายการใหม่ไป</t>
  </si>
  <si>
    <t>ยังกำไรหรือขาดทุนในภายหลัง</t>
  </si>
  <si>
    <t>การแบ่งปันกำไรเบ็ดเสร็จรวม</t>
  </si>
  <si>
    <t>ทุนที่ออก</t>
  </si>
  <si>
    <t>และชำระแล้ว</t>
  </si>
  <si>
    <t>กำไรสะสม</t>
  </si>
  <si>
    <t>เงินฝากธนาคารที่มีข้อจำกัดในการเบิกใช้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</si>
  <si>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</si>
  <si>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</si>
  <si>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</si>
  <si>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</si>
  <si>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</si>
  <si>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</si>
  <si>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ต้นทุนขายและการให้บริการ</t>
  </si>
  <si>
    <t>เงินสดรับจากการขายที่ดิน อาคารและอุปกรณ์</t>
  </si>
  <si>
    <t>สินทรัพย์ภาษีเงินได้รอการตัดบัญชี</t>
  </si>
  <si>
    <t>ส่วนเกินจากการรวมธุรกิจภายใต้การควบคุมเดียวกัน</t>
  </si>
  <si>
    <t>ผลต่างอัตรา</t>
  </si>
  <si>
    <t>ส่วนของเงินให้กู้ยืมระยะยาวแก่กิจการที่เกี่ยวข้องกัน</t>
  </si>
  <si>
    <t>เงินสดและรายการเทียบเท่าเงินสดเพิ่มขึ้น(ลดลง)สุทธิ</t>
  </si>
  <si>
    <t>ที่ถึงกำหนดชำระภายในหนึ่งปี</t>
  </si>
  <si>
    <t xml:space="preserve">รายได้จากการขายและให้บริการ  </t>
  </si>
  <si>
    <t>เงินสดสุทธิใช้ไปในกิจกรรมลงทุน</t>
  </si>
  <si>
    <t>ค่าเสื่อมราคาอาคารและอุปกรณ์</t>
  </si>
  <si>
    <t>จัดสรรเป็น</t>
  </si>
  <si>
    <t>ตามกฎหมาย</t>
  </si>
  <si>
    <t>ทุนสำรอง</t>
  </si>
  <si>
    <t>ส่วนเกินจากการ</t>
  </si>
  <si>
    <t>รวมธุรกิจภายใต้</t>
  </si>
  <si>
    <t>จัดสรรแล้ว</t>
  </si>
  <si>
    <t>ทุนสำรองตามกฎหมาย</t>
  </si>
  <si>
    <t>จัดสรรเป็นทุนสำรอง</t>
  </si>
  <si>
    <t>แลกเปลี่ยนจาก</t>
  </si>
  <si>
    <t>การแปลงค่างบการเงิน</t>
  </si>
  <si>
    <t>รายการที่จะจัดประเภทรายการใหม่ไปยัง</t>
  </si>
  <si>
    <t>กำไรหรือขาดทุนในภายหลัง</t>
  </si>
  <si>
    <t>บริษัท อาร์ แอนด์ บี ฟู้ด ซัพพลาย จำกัด (มหาชน)</t>
  </si>
  <si>
    <t xml:space="preserve">ชำระเต็มมูลค่าแล้วหุ้นละ 1 บาท </t>
  </si>
  <si>
    <t xml:space="preserve">มูลค่าที่ตราไว้หุ้นละ 1 บาท </t>
  </si>
  <si>
    <t>เงินสดรับจากตั๋วสัญญาใช้เงิน</t>
  </si>
  <si>
    <t>รายการเทียบเท่าเงินสด</t>
  </si>
  <si>
    <t>เงินสดสุทธิได้มาจากกิจกรรมดำเนินงาน</t>
  </si>
  <si>
    <t>อำนาจควบคุม</t>
  </si>
  <si>
    <t>ส่วนได้เสียที่ไม่มี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</si>
  <si>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</si>
  <si>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งบการเงินรวม</t>
  </si>
  <si>
    <t>งบการเงินเฉพาะกิจการ</t>
  </si>
  <si>
    <t xml:space="preserve">งบกำไรขาดทุนเบ็ดเสร็จ </t>
  </si>
  <si>
    <t>งบแสดงการเปลี่ยนแปลงส่วนของเจ้าของ</t>
  </si>
  <si>
    <t>กำไรเบ็ดเสร็จรวมสำหรับปี</t>
  </si>
  <si>
    <t>เงินสดและรายการเทียบเท่าเงินสดวันต้นปี</t>
  </si>
  <si>
    <t>งบกระแสเงินสด</t>
  </si>
  <si>
    <t>รายการที่จะไม่จัดประเภทรายการใหม่ไปยัง</t>
  </si>
  <si>
    <t>รวมรายการที่จะไม่จัดประเภทรายการใหม่ไป</t>
  </si>
  <si>
    <t xml:space="preserve">ยังกำไรหรือขาดทุนในภายหลัง </t>
  </si>
  <si>
    <t xml:space="preserve">                            กรรมการ    …………………………………………………………………</t>
  </si>
  <si>
    <t>อสังหาริมทรัพย์เพื่อการลงทุน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</si>
  <si>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</si>
  <si>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</si>
  <si>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รายได้ค่าเช่าจากอสังหาริมทรัพย์เพื่อการลงทุน</t>
  </si>
  <si>
    <t>เงินสดรับจากการให้เช่าอสังหาริมทรัพย์เพื่อการลงทุน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</si>
  <si>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</si>
  <si>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</si>
  <si>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</si>
  <si>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rPr>
        <u/>
        <sz val="13"/>
        <rFont val="Browallia New"/>
        <family val="2"/>
      </rPr>
      <t>หัก</t>
    </r>
    <r>
      <rPr>
        <sz val="13"/>
        <rFont val="Browallia New"/>
        <family val="2"/>
      </rPr>
      <t xml:space="preserve">   จ่ายภาษีเงินได้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</si>
  <si>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</si>
  <si>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(กลับรายการ) ค่าเผื่อสินค้าล้าสมัย</t>
  </si>
  <si>
    <t>การทำลายสินค้าคงเหลือ</t>
  </si>
  <si>
    <t>การตัดจำหน่ายอุปกรณ์</t>
  </si>
  <si>
    <t>ขาดทุน(กำไร)จากอัตราแลกเปลี่ยนที่ยังไม่ได้เกิดขึ้น</t>
  </si>
  <si>
    <t>เงินสดรับจากเงินให้กู้ยืมระยะยาวแก่กิจการที่เกี่ยวข้องกัน</t>
  </si>
  <si>
    <t>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</si>
  <si>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</si>
  <si>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ค่าใช้จ่ายจากอสังหาริมทรัพย์เพื่อการลงทุน</t>
  </si>
  <si>
    <t>เงินสดจ่ายจากอสังหาริมทรัพย์เพื่อการลงทุน</t>
  </si>
  <si>
    <t>พ.ศ. 2563</t>
  </si>
  <si>
    <t>สินทรัพย์สิทธิการใช้</t>
  </si>
  <si>
    <t>หนี้สินตามสัญญาเช่า</t>
  </si>
  <si>
    <t>ผลขาดทุนด้านเครดิตที่คาดว่าจะเกิดขึ้น</t>
  </si>
  <si>
    <t>ยอดคงเหลือ ณ วันที่ 1 มกราคม พ.ศ. 2563 - ปรับปรุงใหม่</t>
  </si>
  <si>
    <t>ยอดคงเหลือ ณ วันที่ 1 มกราคม พ.ศ. 2563</t>
  </si>
  <si>
    <t xml:space="preserve"> </t>
  </si>
  <si>
    <t>ค่าเสื่อมราคาสินทรัพย์สิทธิการใช้</t>
  </si>
  <si>
    <t>เงินสดจ่ายสำหรับสินทรัพย์สิทธิการใช้</t>
  </si>
  <si>
    <t>การเปลี่ยนประเภทจากเงินลงทุนในบริษัทย่อยเป็น</t>
  </si>
  <si>
    <t>เงินให้กู้ยืมแก่กิจการที่เกี่ยวข้องกัน</t>
  </si>
  <si>
    <t>การได้มาซึ่งสิทธิการใช้สินทรัพย์ภายใต้สัญญาเช่า</t>
  </si>
  <si>
    <t>การเปลี่ยนแปลงสัญญาเช่าและการประเมินหนี้สิน</t>
  </si>
  <si>
    <t>ตามสัญญาเช่าใหม่</t>
  </si>
  <si>
    <t>รายได้ค่าเช่าโดยวิธีเส้นตรงของอสังหาริมทรัพย์เพื่อการลงทุน</t>
  </si>
  <si>
    <t>การยกเลิกสัญญาเช่า</t>
  </si>
  <si>
    <t>รวมส่วนของผู้เป็นเจ้าของของบริษัท</t>
  </si>
  <si>
    <t>ส่วนของส่วนได้เสียที่ไม่มีอำนาจควบคุม</t>
  </si>
  <si>
    <t xml:space="preserve">หุ้นสามัญ จำนวน 2,000,000,000 หุ้น </t>
  </si>
  <si>
    <t>การวัดมูลค่าใหม่ของภาระผูกพันผลประโยชน์</t>
  </si>
  <si>
    <t>หลังออกจากงาน</t>
  </si>
  <si>
    <t>ภาษีเงินได้ของรายการที่จะไม่จัดประเภท</t>
  </si>
  <si>
    <t>รายการใหม่ไปยังกำไรหรือขาดทุนในภายหลัง</t>
  </si>
  <si>
    <t>ส่วนของผู้เป็นเจ้าของของบริษัท</t>
  </si>
  <si>
    <t>ส่วนของทุน</t>
  </si>
  <si>
    <t>เงินปันผล</t>
  </si>
  <si>
    <t>ยอดคงเหลือ ณ วันที่ 31 ธันวาคม พ.ศ. 2563</t>
  </si>
  <si>
    <t>- ปรับปรุงใหม่</t>
  </si>
  <si>
    <t xml:space="preserve">ทุนสำรองตามกฎหมาย </t>
  </si>
  <si>
    <t xml:space="preserve">เงินปันผล </t>
  </si>
  <si>
    <t>รายการปรับกระทบกำไรจากการดำเนินงาน:</t>
  </si>
  <si>
    <r>
      <rPr>
        <u/>
        <sz val="13"/>
        <rFont val="Browallia New"/>
        <family val="2"/>
      </rPr>
      <t>หัก</t>
    </r>
    <r>
      <rPr>
        <sz val="13"/>
        <rFont val="Browallia New"/>
        <family val="2"/>
      </rPr>
      <t xml:space="preserve">   จ่ายผลประโยชน์พนักงาน</t>
    </r>
  </si>
  <si>
    <r>
      <t>หัก</t>
    </r>
    <r>
      <rPr>
        <sz val="13"/>
        <rFont val="Browallia New"/>
        <family val="2"/>
      </rPr>
      <t xml:space="preserve">   จ่ายดอกเบี้ย</t>
    </r>
  </si>
  <si>
    <t>เงินสดได้มาจากกิจกรรมดำเนินงาน</t>
  </si>
  <si>
    <t>เงินสดจ่ายคืนเงินกู้ยืมระยะยาวจากสถาบันการเงิน</t>
  </si>
  <si>
    <t>เงินสดจ่ายคืนเงินสดจากตั๋วสัญญาใช้เงิน</t>
  </si>
  <si>
    <t>เงินสดจ่ายคืนเงินต้นตามสัญญาเช่า</t>
  </si>
  <si>
    <t>เงินปันผลจ่ายให้แก่ผู้ถือหุ้นของบริษัท</t>
  </si>
  <si>
    <t>กำไร(ขาดทุน)จากอัตราแลกเปลี่ยนของเงินสดและ</t>
  </si>
  <si>
    <t>ลูกหนี้ค้างรับจากการขายเครื่องจักรและอุปกรณ์</t>
  </si>
  <si>
    <t>ของบริษัท</t>
  </si>
  <si>
    <t>เงินสดจ่ายเพื่อซื้อบริษัทย่อย</t>
  </si>
  <si>
    <t>การ(ลดลง)เพิ่มขึ้นของเจ้าหนี้ซื้อที่ดิน อาคารและอุปกรณ์</t>
  </si>
  <si>
    <t>กำไรขาดทุนเบ็ดเสร็จอื่น:</t>
  </si>
  <si>
    <t>กำไรเบ็ดเสร็จอื่นสำหรับปี - สุทธิจากภาษี</t>
  </si>
  <si>
    <t>การแบ่งปันกำไร:</t>
  </si>
  <si>
    <t>กำไรต่อหุ้น - ส่วนของผู้เป็นเจ้าของของบริษัท</t>
  </si>
  <si>
    <t>ลูกหนี้การค้าและลูกหนี้อื่น</t>
  </si>
  <si>
    <t>ที่ดิน อาคารและอุปกรณ์</t>
  </si>
  <si>
    <t>ยอดคงเหลือ ณ วันที่ 1 มกราคม พ.ศ. 2564</t>
  </si>
  <si>
    <t>ยอดคงเหลือ ณ วันที่ 31 ธันวาคม พ.ศ. 2564</t>
  </si>
  <si>
    <t>พ.ศ. 2564</t>
  </si>
  <si>
    <t>ณ วันที่ 31 ธันวาคม พ.ศ. 2564</t>
  </si>
  <si>
    <t>สำหรับปีสิ้นสุดวันที่ 31 ธันวาคม พ.ศ. 2564</t>
  </si>
  <si>
    <t xml:space="preserve">สินทรัพย์ทางการเงิน (เงินฝากประจำ) </t>
  </si>
  <si>
    <t>ที่วัดมูลค่าด้วยวิธีราคาทุนตัดจำหน่าย</t>
  </si>
  <si>
    <t>การดำเนินงานที่ยกเลิก - สุทธิจากภาษี</t>
  </si>
  <si>
    <t>กำไรสุทธิสำหรับปี</t>
  </si>
  <si>
    <t>กำไรสำหรับปีจากการดำเนินงานต่อเนื่อง</t>
  </si>
  <si>
    <t>ขาดทุนสำหรับปีจาก</t>
  </si>
  <si>
    <t>- จากการดำเนินงานต่อเนื่อง</t>
  </si>
  <si>
    <t>- จากการดำเนินงานที่ยกเลิก</t>
  </si>
  <si>
    <t>สินทรัพย์ชีวภาพ</t>
  </si>
  <si>
    <t>กำไร (ขาดทุน) ต่อหุ้นขั้นพื้นฐาน</t>
  </si>
  <si>
    <t>จากการดำเนินงานต่อเนื่อง</t>
  </si>
  <si>
    <t>จากการดำเนินงานที่ยกเลิก</t>
  </si>
  <si>
    <t>รวมกำไรต่อหุ้นขั้นพื้นฐาน</t>
  </si>
  <si>
    <t>ส่วนได้เสียที่ไม่มีอำนาจควบคุมเพิ่มขึ้นจากบริษัทย่อย</t>
  </si>
  <si>
    <t>เรียกชำระค่าหุ้น</t>
  </si>
  <si>
    <t>รายการที่ไม่ใช่เงินสด</t>
  </si>
  <si>
    <t>เงินสดและรายการเทียบเท่าเงินสดปลายปี</t>
  </si>
  <si>
    <t xml:space="preserve">การเปลี่ยนแปลงในรายการกับผู้เป็นเจ้าของสำหรับปี  </t>
  </si>
  <si>
    <t>-  สินทรัพย์ชีวภาพ</t>
  </si>
  <si>
    <t>17, 29</t>
  </si>
  <si>
    <t>18, 29</t>
  </si>
  <si>
    <t>19, 29</t>
  </si>
  <si>
    <t>23, 29</t>
  </si>
  <si>
    <t>กำไรจากการจำหน่ายการดำเนินงานที่ยกเลิก</t>
  </si>
  <si>
    <t>กำไรจากการจำหน่ายอุปกรณ์</t>
  </si>
  <si>
    <t>ค่าเผื่อการลดลงของมูลค่าสินค้า</t>
  </si>
  <si>
    <t>หนี้สินตามสัญญาเช่าส่วนที่ถึงกำหนดชำระภายในหนึ่งปี</t>
  </si>
  <si>
    <t xml:space="preserve">เงินสดจ่ายเพื่อซื้อสินทรัพย์ทางการเงิน (เงินฝากประจำ) </t>
  </si>
  <si>
    <t xml:space="preserve">เงินสดรับจากการขายสินทรัพย์ทางการเงิน </t>
  </si>
  <si>
    <t>(เงินฝากประจำ) ที่วัดมูลค่าด้วยวิธีราคาทุนตัดจำหน่าย</t>
  </si>
  <si>
    <t>เงินสดจ่ายคืนเงินกู้ยืมระยะยาวจากบุคคลหรือ</t>
  </si>
  <si>
    <t>กิจการที่เกี่ยวข้องกัน</t>
  </si>
  <si>
    <t>เงินสดรับชำระค่าหุ้นของบริษัทย่อยจากส่วนได้เสีย</t>
  </si>
  <si>
    <t>ที่ไม่มีอำนาจควบคุม</t>
  </si>
  <si>
    <t>กำไรจากอัตราแลกเปลี่ยน</t>
  </si>
  <si>
    <t>-</t>
  </si>
  <si>
    <t>เงินสดสุทธิใช้ไปในกิจกรรมจัดหาเงิน</t>
  </si>
  <si>
    <t>13, 32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</si>
</sst>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-* #,##0_-;\-* #,##0_-;_-* &quot;-&quot;??_-;_-@_-"/>
    <numFmt numFmtId="170" formatCode="#,##0.000;\(#,##0.000\);\-"/>
    <numFmt numFmtId="171" formatCode="#,##0.00;\(#,##0.00\);\-"/>
  </numFmts>
  <fonts count="12" x14ac:knownFonts="1">
    <font>
      <sz val="16"/>
      <color theme="1"/>
      <name val="AngsanaUPC"/>
      <family val="2"/>
      <charset val="222"/>
    </font>
    <font>
      <sz val="10"/>
      <name val="MS Sans Serif"/>
      <family val="2"/>
      <charset val="222"/>
    </font>
    <font>
      <sz val="10"/>
      <name val="Times New Roman"/>
      <family val="1"/>
      <charset val="222"/>
    </font>
    <font>
      <sz val="16"/>
      <color theme="1"/>
      <name val="AngsanaUPC"/>
      <family val="2"/>
      <charset val="222"/>
    </font>
    <font>
      <sz val="14"/>
      <name val="Cordia New"/>
      <family val="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i/>
      <sz val="13"/>
      <name val="Browallia New"/>
      <family val="2"/>
    </font>
    <font>
      <sz val="11"/>
      <name val="Browallia New"/>
      <family val="2"/>
    </font>
    <font>
      <b/>
      <sz val="11"/>
      <name val="Browallia New"/>
      <family val="2"/>
    </font>
    <font>
      <sz val="13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1">
    <xf numFmtId="0" fontId="0" fillId="0" borderId="0"/>
    <xf numFmtId="0" fontId="2" fillId="0" borderId="0"/>
    <xf numFmtId="0" fontId="1" fillId="0" borderId="0" applyFont="0" applyAlignment="0">
      <alignment horizontal="center"/>
    </xf>
    <xf numFmtId="43" fontId="3" fillId="0" borderId="0" applyFont="0" applyFill="0" applyBorder="0" applyAlignment="0" applyProtection="0"/>
    <xf numFmtId="0" fontId="4" fillId="0" borderId="0"/>
    <xf numFmtId="0" fontId="1" fillId="0" borderId="0" applyFont="0" applyAlignment="0">
      <alignment horizontal="center"/>
    </xf>
    <xf numFmtId="0" fontId="3" fillId="0" borderId="0"/>
    <xf numFmtId="0" fontId="4" fillId="0" borderId="0"/>
    <xf numFmtId="0" fontId="4" fillId="0" borderId="0"/>
    <xf numFmtId="0" fontId="1" fillId="0" borderId="0" applyFont="0" applyAlignment="0">
      <alignment horizontal="center"/>
    </xf>
    <xf numFmtId="0" fontId="4" fillId="0" borderId="0"/>
  </cellStyleXfs>
  <cellXfs count="236">
    <xf numFmtId="0" fontId="0" fillId="0" borderId="0" xfId="0"/>
    <xf numFmtId="0" fontId="5" fillId="0" borderId="0" xfId="0" quotePrefix="1" applyFont="1" applyFill="1" applyAlignment="1">
      <alignment vertical="center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/>
    </xf>
    <xf numFmtId="43" fontId="6" fillId="0" borderId="0" xfId="0" applyNumberFormat="1" applyFont="1" applyFill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horizontal="right" vertical="center"/>
    </xf>
    <xf numFmtId="43" fontId="6" fillId="0" borderId="5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horizontal="right" vertical="center"/>
    </xf>
    <xf numFmtId="43" fontId="5" fillId="0" borderId="0" xfId="0" applyNumberFormat="1" applyFont="1" applyFill="1" applyAlignment="1">
      <alignment horizontal="right" vertical="center"/>
    </xf>
    <xf numFmtId="0" fontId="5" fillId="0" borderId="5" xfId="0" quotePrefix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right" vertical="center"/>
    </xf>
    <xf numFmtId="43" fontId="5" fillId="0" borderId="0" xfId="0" quotePrefix="1" applyNumberFormat="1" applyFont="1" applyFill="1" applyAlignment="1">
      <alignment horizontal="right" vertical="center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5" fillId="0" borderId="0" xfId="0" quotePrefix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quotePrefix="1" applyFont="1" applyFill="1" applyAlignment="1">
      <alignment horizontal="center" vertical="center"/>
    </xf>
    <xf numFmtId="0" fontId="6" fillId="0" borderId="0" xfId="0" quotePrefix="1" applyFont="1" applyFill="1" applyAlignment="1">
      <alignment vertical="center"/>
    </xf>
    <xf numFmtId="43" fontId="6" fillId="0" borderId="0" xfId="0" quotePrefix="1" applyNumberFormat="1" applyFont="1" applyFill="1" applyAlignment="1">
      <alignment horizontal="right" vertical="center"/>
    </xf>
    <xf numFmtId="0" fontId="6" fillId="0" borderId="0" xfId="2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6" xfId="0" applyNumberFormat="1" applyFont="1" applyFill="1" applyBorder="1" applyAlignment="1">
      <alignment horizontal="right" vertical="center"/>
    </xf>
    <xf numFmtId="0" fontId="6" fillId="0" borderId="5" xfId="2" quotePrefix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quotePrefix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3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6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right" vertical="center"/>
    </xf>
    <xf numFmtId="0" fontId="6" fillId="0" borderId="1" xfId="0" quotePrefix="1" applyFont="1" applyFill="1" applyBorder="1" applyAlignment="1">
      <alignment horizontal="left" vertical="center"/>
    </xf>
    <xf numFmtId="164" fontId="6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164" fontId="5" fillId="0" borderId="0" xfId="2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3" fontId="6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8" fontId="10" fillId="0" borderId="0" xfId="1" applyNumberFormat="1" applyFont="1" applyFill="1" applyBorder="1" applyAlignment="1">
      <alignment vertical="center"/>
    </xf>
    <xf numFmtId="164" fontId="10" fillId="0" borderId="0" xfId="2" applyNumberFormat="1" applyFont="1" applyFill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168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10" fillId="0" borderId="0" xfId="2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43" fontId="9" fillId="0" borderId="0" xfId="0" applyNumberFormat="1" applyFont="1" applyFill="1" applyBorder="1" applyAlignment="1">
      <alignment horizontal="right" vertical="center" wrapText="1"/>
    </xf>
    <xf numFmtId="0" fontId="6" fillId="0" borderId="5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165" fontId="5" fillId="0" borderId="0" xfId="0" quotePrefix="1" applyNumberFormat="1" applyFont="1" applyFill="1" applyAlignment="1">
      <alignment horizontal="left" vertical="center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left" vertical="center"/>
    </xf>
    <xf numFmtId="165" fontId="6" fillId="0" borderId="0" xfId="0" applyNumberFormat="1" applyFont="1" applyFill="1" applyAlignment="1">
      <alignment horizontal="left" vertical="center"/>
    </xf>
    <xf numFmtId="169" fontId="6" fillId="0" borderId="0" xfId="3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 wrapText="1"/>
    </xf>
    <xf numFmtId="165" fontId="6" fillId="0" borderId="0" xfId="0" applyNumberFormat="1" applyFont="1" applyFill="1" applyAlignment="1">
      <alignment horizontal="center" vertical="center"/>
    </xf>
    <xf numFmtId="0" fontId="6" fillId="0" borderId="0" xfId="4" applyFont="1" applyFill="1" applyAlignment="1">
      <alignment vertical="top"/>
    </xf>
    <xf numFmtId="165" fontId="6" fillId="0" borderId="0" xfId="0" quotePrefix="1" applyNumberFormat="1" applyFont="1" applyFill="1" applyAlignment="1">
      <alignment horizontal="left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Alignment="1">
      <alignment horizontal="left" vertical="center"/>
    </xf>
    <xf numFmtId="165" fontId="6" fillId="0" borderId="1" xfId="0" quotePrefix="1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center" vertical="center"/>
    </xf>
    <xf numFmtId="164" fontId="6" fillId="0" borderId="0" xfId="0" quotePrefix="1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165" fontId="5" fillId="0" borderId="0" xfId="0" applyNumberFormat="1" applyFont="1" applyFill="1" applyAlignment="1">
      <alignment horizontal="right" vertical="top"/>
    </xf>
    <xf numFmtId="165" fontId="5" fillId="0" borderId="0" xfId="0" applyNumberFormat="1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right" vertical="top"/>
    </xf>
    <xf numFmtId="43" fontId="5" fillId="0" borderId="0" xfId="0" quotePrefix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164" fontId="6" fillId="0" borderId="0" xfId="0" quotePrefix="1" applyNumberFormat="1" applyFont="1" applyFill="1" applyBorder="1" applyAlignment="1">
      <alignment horizontal="right" vertical="top"/>
    </xf>
    <xf numFmtId="164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164" fontId="6" fillId="0" borderId="5" xfId="0" quotePrefix="1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left" vertical="top"/>
    </xf>
    <xf numFmtId="164" fontId="6" fillId="0" borderId="1" xfId="0" applyNumberFormat="1" applyFont="1" applyFill="1" applyBorder="1" applyAlignment="1">
      <alignment horizontal="right" vertical="top"/>
    </xf>
    <xf numFmtId="165" fontId="5" fillId="0" borderId="0" xfId="0" applyNumberFormat="1" applyFont="1" applyFill="1" applyBorder="1" applyAlignment="1">
      <alignment vertical="top"/>
    </xf>
    <xf numFmtId="165" fontId="6" fillId="0" borderId="0" xfId="0" applyNumberFormat="1" applyFont="1" applyFill="1" applyBorder="1" applyAlignment="1">
      <alignment vertical="top"/>
    </xf>
    <xf numFmtId="165" fontId="6" fillId="0" borderId="0" xfId="4" applyNumberFormat="1" applyFont="1" applyFill="1" applyBorder="1" applyAlignment="1">
      <alignment vertical="top"/>
    </xf>
    <xf numFmtId="165" fontId="6" fillId="0" borderId="0" xfId="4" quotePrefix="1" applyNumberFormat="1" applyFont="1" applyFill="1" applyBorder="1" applyAlignment="1">
      <alignment vertical="top"/>
    </xf>
    <xf numFmtId="0" fontId="6" fillId="0" borderId="0" xfId="4" applyFont="1" applyFill="1" applyBorder="1" applyAlignment="1">
      <alignment vertical="top"/>
    </xf>
    <xf numFmtId="164" fontId="6" fillId="0" borderId="5" xfId="0" applyNumberFormat="1" applyFont="1" applyFill="1" applyBorder="1" applyAlignment="1">
      <alignment horizontal="right" vertical="top"/>
    </xf>
    <xf numFmtId="165" fontId="6" fillId="0" borderId="5" xfId="0" applyNumberFormat="1" applyFont="1" applyFill="1" applyBorder="1" applyAlignment="1">
      <alignment vertical="center"/>
    </xf>
    <xf numFmtId="165" fontId="6" fillId="0" borderId="5" xfId="0" applyNumberFormat="1" applyFont="1" applyFill="1" applyBorder="1" applyAlignment="1">
      <alignment horizontal="left" vertical="center"/>
    </xf>
    <xf numFmtId="165" fontId="6" fillId="0" borderId="0" xfId="0" quotePrefix="1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164" fontId="6" fillId="0" borderId="4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5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5" fillId="0" borderId="5" xfId="0" quotePrefix="1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left" vertical="top"/>
    </xf>
    <xf numFmtId="43" fontId="6" fillId="0" borderId="0" xfId="0" quotePrefix="1" applyNumberFormat="1" applyFont="1" applyFill="1" applyAlignment="1">
      <alignment horizontal="right" vertical="top"/>
    </xf>
    <xf numFmtId="164" fontId="9" fillId="0" borderId="5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10" fillId="0" borderId="0" xfId="0" quotePrefix="1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vertical="center"/>
    </xf>
    <xf numFmtId="43" fontId="5" fillId="0" borderId="0" xfId="0" quotePrefix="1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vertical="center"/>
    </xf>
    <xf numFmtId="0" fontId="5" fillId="0" borderId="0" xfId="0" quotePrefix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168" fontId="6" fillId="0" borderId="0" xfId="0" applyNumberFormat="1" applyFont="1" applyFill="1" applyBorder="1" applyAlignment="1">
      <alignment vertical="center"/>
    </xf>
    <xf numFmtId="168" fontId="6" fillId="0" borderId="5" xfId="0" applyNumberFormat="1" applyFont="1" applyFill="1" applyBorder="1" applyAlignment="1">
      <alignment vertical="center"/>
    </xf>
    <xf numFmtId="168" fontId="6" fillId="0" borderId="6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70" fontId="6" fillId="0" borderId="0" xfId="0" applyNumberFormat="1" applyFont="1" applyFill="1" applyBorder="1" applyAlignment="1">
      <alignment vertical="center"/>
    </xf>
    <xf numFmtId="170" fontId="6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165" fontId="11" fillId="0" borderId="0" xfId="0" applyNumberFormat="1" applyFont="1" applyFill="1" applyAlignment="1">
      <alignment horizontal="left" vertical="center"/>
    </xf>
    <xf numFmtId="171" fontId="6" fillId="0" borderId="0" xfId="3" applyNumberFormat="1" applyFont="1" applyFill="1" applyBorder="1" applyAlignment="1">
      <alignment vertical="center"/>
    </xf>
    <xf numFmtId="171" fontId="6" fillId="0" borderId="0" xfId="0" applyNumberFormat="1" applyFont="1" applyFill="1" applyBorder="1" applyAlignment="1">
      <alignment vertical="center"/>
    </xf>
    <xf numFmtId="171" fontId="6" fillId="0" borderId="5" xfId="0" applyNumberFormat="1" applyFont="1" applyFill="1" applyBorder="1" applyAlignment="1">
      <alignment vertical="center"/>
    </xf>
    <xf numFmtId="171" fontId="6" fillId="0" borderId="5" xfId="3" applyNumberFormat="1" applyFont="1" applyFill="1" applyBorder="1" applyAlignment="1">
      <alignment vertical="center"/>
    </xf>
    <xf numFmtId="171" fontId="6" fillId="0" borderId="6" xfId="3" applyNumberFormat="1" applyFont="1" applyFill="1" applyBorder="1" applyAlignment="1">
      <alignment horizontal="right" vertical="center"/>
    </xf>
    <xf numFmtId="164" fontId="6" fillId="0" borderId="5" xfId="0" quotePrefix="1" applyNumberFormat="1" applyFont="1" applyFill="1" applyBorder="1" applyAlignment="1">
      <alignment vertical="center"/>
    </xf>
    <xf numFmtId="0" fontId="6" fillId="0" borderId="0" xfId="0" quotePrefix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5" fontId="6" fillId="0" borderId="0" xfId="4" applyNumberFormat="1" applyFont="1" applyFill="1" applyAlignment="1">
      <alignment horizontal="center" vertical="top"/>
    </xf>
    <xf numFmtId="164" fontId="5" fillId="2" borderId="0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horizontal="right" vertical="center"/>
    </xf>
    <xf numFmtId="164" fontId="6" fillId="2" borderId="6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vertical="center"/>
    </xf>
    <xf numFmtId="164" fontId="6" fillId="2" borderId="5" xfId="0" quotePrefix="1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166" fontId="6" fillId="2" borderId="0" xfId="0" applyNumberFormat="1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vertical="center"/>
    </xf>
    <xf numFmtId="168" fontId="6" fillId="2" borderId="0" xfId="0" applyNumberFormat="1" applyFont="1" applyFill="1" applyBorder="1" applyAlignment="1">
      <alignment vertical="center"/>
    </xf>
    <xf numFmtId="168" fontId="6" fillId="2" borderId="5" xfId="0" applyNumberFormat="1" applyFont="1" applyFill="1" applyBorder="1" applyAlignment="1">
      <alignment vertical="center"/>
    </xf>
    <xf numFmtId="168" fontId="6" fillId="2" borderId="6" xfId="0" applyNumberFormat="1" applyFont="1" applyFill="1" applyBorder="1" applyAlignment="1">
      <alignment horizontal="right" vertical="center"/>
    </xf>
    <xf numFmtId="171" fontId="6" fillId="2" borderId="0" xfId="3" applyNumberFormat="1" applyFont="1" applyFill="1" applyBorder="1" applyAlignment="1">
      <alignment vertical="center"/>
    </xf>
    <xf numFmtId="171" fontId="6" fillId="2" borderId="5" xfId="0" applyNumberFormat="1" applyFont="1" applyFill="1" applyBorder="1" applyAlignment="1">
      <alignment vertical="center"/>
    </xf>
    <xf numFmtId="171" fontId="6" fillId="2" borderId="6" xfId="3" applyNumberFormat="1" applyFont="1" applyFill="1" applyBorder="1" applyAlignment="1">
      <alignment horizontal="right" vertical="center"/>
    </xf>
    <xf numFmtId="171" fontId="6" fillId="2" borderId="5" xfId="3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vertical="center"/>
    </xf>
    <xf numFmtId="164" fontId="9" fillId="2" borderId="5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/>
    </xf>
    <xf numFmtId="169" fontId="6" fillId="2" borderId="0" xfId="3" applyNumberFormat="1" applyFont="1" applyFill="1" applyAlignment="1">
      <alignment vertical="center"/>
    </xf>
    <xf numFmtId="164" fontId="6" fillId="2" borderId="0" xfId="0" applyNumberFormat="1" applyFont="1" applyFill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0" xfId="0" quotePrefix="1" applyNumberFormat="1" applyFont="1" applyFill="1" applyBorder="1" applyAlignment="1">
      <alignment horizontal="right" vertical="top"/>
    </xf>
    <xf numFmtId="164" fontId="5" fillId="2" borderId="0" xfId="0" applyNumberFormat="1" applyFon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top"/>
    </xf>
    <xf numFmtId="164" fontId="6" fillId="2" borderId="5" xfId="0" quotePrefix="1" applyNumberFormat="1" applyFont="1" applyFill="1" applyBorder="1" applyAlignment="1">
      <alignment horizontal="right" vertical="top"/>
    </xf>
    <xf numFmtId="0" fontId="6" fillId="2" borderId="0" xfId="0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horizontal="right" vertical="top"/>
    </xf>
    <xf numFmtId="164" fontId="6" fillId="2" borderId="5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horizontal="right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5" xfId="2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5" fontId="6" fillId="0" borderId="0" xfId="4" applyNumberFormat="1" applyFont="1" applyFill="1" applyAlignment="1">
      <alignment horizontal="center" vertical="top"/>
    </xf>
  </cellXfs>
  <cellStyles count="11">
    <cellStyle name="Comma" xfId="3" builtinId="3"/>
    <cellStyle name="Normal" xfId="0" builtinId="0"/>
    <cellStyle name="Normal 3 3" xfId="10" xr:uid="{00000000-0005-0000-0000-000002000000}"/>
    <cellStyle name="Normal 3_CF MNR Q1 10" xfId="7" xr:uid="{00000000-0005-0000-0000-000003000000}"/>
    <cellStyle name="Normal 4 5" xfId="8" xr:uid="{00000000-0005-0000-0000-000004000000}"/>
    <cellStyle name="Normal 5" xfId="6" xr:uid="{00000000-0005-0000-0000-000005000000}"/>
    <cellStyle name="Normal 6 2" xfId="4" xr:uid="{00000000-0005-0000-0000-000006000000}"/>
    <cellStyle name="Normal 7" xfId="2" xr:uid="{00000000-0005-0000-0000-000007000000}"/>
    <cellStyle name="Normal 8" xfId="5" xr:uid="{00000000-0005-0000-0000-000008000000}"/>
    <cellStyle name="Normal 8 3 5" xfId="9" xr:uid="{00000000-0005-0000-0000-000009000000}"/>
    <cellStyle name="Normal_Akara_June Eng09" xfId="1" xr:uid="{00000000-0005-0000-0000-00000A000000}"/>
  </cellStyles>
  <dxfs count="0"/>
  <tableStyles count="0" defaultTableStyle="TableStyleMedium2" defaultPivotStyle="PivotStyleLight16"/>
  <colors>
    <mruColors>
      <color rgb="FFFAFAFA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6"/>
  <sheetViews>
    <sheetView tabSelected="1" topLeftCell="A81" zoomScaleNormal="100" zoomScaleSheetLayoutView="100" workbookViewId="0">
      <selection activeCell="D85" sqref="D85"/>
    </sheetView>
  </sheetViews>
  <sheetFormatPr defaultColWidth="10.28515625" defaultRowHeight="20.100000000000001" customHeight="1" x14ac:dyDescent="0.5"/>
  <cols>
    <col min="1" max="3" width="1.7109375" style="2" customWidth="1"/>
    <col min="4" max="4" width="36.140625" style="2" customWidth="1"/>
    <col min="5" max="5" width="7.42578125" style="190" customWidth="1"/>
    <col min="6" max="6" width="0.7109375" style="2" customWidth="1"/>
    <col min="7" max="7" width="11.5703125" style="3" customWidth="1"/>
    <col min="8" max="8" width="0.7109375" style="4" customWidth="1"/>
    <col min="9" max="9" width="11.5703125" style="3" customWidth="1"/>
    <col min="10" max="10" width="0.7109375" style="2" customWidth="1"/>
    <col min="11" max="11" width="11.5703125" style="3" customWidth="1"/>
    <col min="12" max="12" width="0.7109375" style="4" customWidth="1"/>
    <col min="13" max="13" width="11.5703125" style="3" customWidth="1"/>
    <col min="14" max="16384" width="10.28515625" style="2"/>
  </cols>
  <sheetData>
    <row r="1" spans="1:13" ht="19.350000000000001" customHeight="1" x14ac:dyDescent="0.5">
      <c r="A1" s="1" t="s">
        <v>100</v>
      </c>
      <c r="E1" s="2"/>
    </row>
    <row r="2" spans="1:13" ht="20.100000000000001" customHeight="1" x14ac:dyDescent="0.5">
      <c r="A2" s="1" t="s">
        <v>0</v>
      </c>
      <c r="E2" s="2"/>
    </row>
    <row r="3" spans="1:13" s="9" customFormat="1" ht="20.100000000000001" customHeight="1" x14ac:dyDescent="0.5">
      <c r="A3" s="5" t="s">
        <v>191</v>
      </c>
      <c r="B3" s="6"/>
      <c r="C3" s="6"/>
      <c r="D3" s="6"/>
      <c r="E3" s="6"/>
      <c r="F3" s="6"/>
      <c r="G3" s="7"/>
      <c r="H3" s="8"/>
      <c r="I3" s="7"/>
      <c r="J3" s="6"/>
      <c r="K3" s="7"/>
      <c r="L3" s="8"/>
      <c r="M3" s="7"/>
    </row>
    <row r="4" spans="1:13" ht="20.100000000000001" customHeight="1" x14ac:dyDescent="0.5">
      <c r="A4" s="10"/>
      <c r="G4" s="11"/>
      <c r="I4" s="11"/>
      <c r="J4" s="12"/>
      <c r="K4" s="11"/>
      <c r="L4" s="3"/>
      <c r="M4" s="11"/>
    </row>
    <row r="5" spans="1:13" s="9" customFormat="1" ht="20.100000000000001" customHeight="1" x14ac:dyDescent="0.5">
      <c r="G5" s="226" t="s">
        <v>109</v>
      </c>
      <c r="H5" s="226"/>
      <c r="I5" s="226"/>
      <c r="K5" s="226" t="s">
        <v>110</v>
      </c>
      <c r="L5" s="226"/>
      <c r="M5" s="226"/>
    </row>
    <row r="6" spans="1:13" ht="20.100000000000001" customHeight="1" x14ac:dyDescent="0.5">
      <c r="A6" s="13"/>
      <c r="E6" s="14"/>
      <c r="F6" s="15"/>
      <c r="G6" s="16" t="s">
        <v>190</v>
      </c>
      <c r="H6" s="17"/>
      <c r="I6" s="16" t="s">
        <v>139</v>
      </c>
      <c r="J6" s="15"/>
      <c r="K6" s="16" t="s">
        <v>190</v>
      </c>
      <c r="L6" s="17"/>
      <c r="M6" s="16" t="s">
        <v>139</v>
      </c>
    </row>
    <row r="7" spans="1:13" ht="20.100000000000001" customHeight="1" x14ac:dyDescent="0.5">
      <c r="A7" s="13"/>
      <c r="E7" s="18" t="s">
        <v>1</v>
      </c>
      <c r="F7" s="1"/>
      <c r="G7" s="19" t="s">
        <v>2</v>
      </c>
      <c r="H7" s="20"/>
      <c r="I7" s="19" t="s">
        <v>2</v>
      </c>
      <c r="J7" s="1"/>
      <c r="K7" s="19" t="s">
        <v>2</v>
      </c>
      <c r="L7" s="20"/>
      <c r="M7" s="19" t="s">
        <v>2</v>
      </c>
    </row>
    <row r="8" spans="1:13" ht="8.1" customHeight="1" x14ac:dyDescent="0.5">
      <c r="A8" s="13"/>
      <c r="E8" s="21"/>
      <c r="F8" s="1"/>
      <c r="G8" s="192"/>
      <c r="H8" s="20"/>
      <c r="I8" s="22"/>
      <c r="J8" s="1"/>
      <c r="K8" s="192"/>
      <c r="L8" s="20"/>
      <c r="M8" s="22"/>
    </row>
    <row r="9" spans="1:13" ht="20.100000000000001" customHeight="1" x14ac:dyDescent="0.5">
      <c r="A9" s="15" t="s">
        <v>3</v>
      </c>
      <c r="E9" s="21"/>
      <c r="F9" s="1"/>
      <c r="G9" s="192"/>
      <c r="H9" s="20"/>
      <c r="I9" s="22"/>
      <c r="J9" s="1"/>
      <c r="K9" s="192"/>
      <c r="L9" s="20"/>
      <c r="M9" s="22"/>
    </row>
    <row r="10" spans="1:13" ht="8.1" customHeight="1" x14ac:dyDescent="0.5">
      <c r="A10" s="13"/>
      <c r="E10" s="21"/>
      <c r="F10" s="1"/>
      <c r="G10" s="192"/>
      <c r="H10" s="20"/>
      <c r="I10" s="22"/>
      <c r="J10" s="1"/>
      <c r="K10" s="192"/>
      <c r="L10" s="20"/>
      <c r="M10" s="22"/>
    </row>
    <row r="11" spans="1:13" ht="20.100000000000001" customHeight="1" x14ac:dyDescent="0.5">
      <c r="A11" s="15" t="s">
        <v>4</v>
      </c>
      <c r="G11" s="193"/>
      <c r="K11" s="193"/>
    </row>
    <row r="12" spans="1:13" ht="8.1" customHeight="1" x14ac:dyDescent="0.5">
      <c r="A12" s="15"/>
      <c r="G12" s="193"/>
      <c r="K12" s="193"/>
    </row>
    <row r="13" spans="1:13" ht="20.100000000000001" customHeight="1" x14ac:dyDescent="0.5">
      <c r="A13" s="23" t="s">
        <v>5</v>
      </c>
      <c r="E13" s="24">
        <v>11</v>
      </c>
      <c r="G13" s="149">
        <v>774464411</v>
      </c>
      <c r="I13" s="11">
        <v>613654534</v>
      </c>
      <c r="J13" s="12"/>
      <c r="K13" s="149">
        <v>357869139</v>
      </c>
      <c r="L13" s="3"/>
      <c r="M13" s="11">
        <v>415523283</v>
      </c>
    </row>
    <row r="14" spans="1:13" ht="21" customHeight="1" x14ac:dyDescent="0.5">
      <c r="A14" s="2" t="s">
        <v>193</v>
      </c>
      <c r="E14" s="24"/>
      <c r="G14" s="149"/>
      <c r="H14" s="25"/>
      <c r="I14" s="11"/>
      <c r="K14" s="149"/>
      <c r="M14" s="11"/>
    </row>
    <row r="15" spans="1:13" ht="21" customHeight="1" x14ac:dyDescent="0.5">
      <c r="B15" s="2" t="s">
        <v>194</v>
      </c>
      <c r="E15" s="24">
        <v>13</v>
      </c>
      <c r="G15" s="149">
        <v>401063714</v>
      </c>
      <c r="H15" s="25"/>
      <c r="I15" s="11">
        <v>400103341</v>
      </c>
      <c r="K15" s="149">
        <v>400000000</v>
      </c>
      <c r="M15" s="11">
        <v>400000000</v>
      </c>
    </row>
    <row r="16" spans="1:13" ht="20.100000000000001" customHeight="1" x14ac:dyDescent="0.5">
      <c r="A16" s="10" t="s">
        <v>186</v>
      </c>
      <c r="E16" s="24">
        <v>12</v>
      </c>
      <c r="G16" s="149">
        <v>850324312</v>
      </c>
      <c r="I16" s="11">
        <v>841660045</v>
      </c>
      <c r="J16" s="12"/>
      <c r="K16" s="149">
        <v>700678217</v>
      </c>
      <c r="L16" s="3"/>
      <c r="M16" s="11">
        <v>753528893</v>
      </c>
    </row>
    <row r="17" spans="1:13" ht="20.100000000000001" customHeight="1" x14ac:dyDescent="0.5">
      <c r="A17" s="10" t="s">
        <v>135</v>
      </c>
      <c r="E17" s="24">
        <v>32</v>
      </c>
      <c r="G17" s="149">
        <v>0</v>
      </c>
      <c r="I17" s="11">
        <v>0</v>
      </c>
      <c r="J17" s="12"/>
      <c r="K17" s="149">
        <v>6606027</v>
      </c>
      <c r="L17" s="3"/>
      <c r="M17" s="11">
        <v>5943496</v>
      </c>
    </row>
    <row r="18" spans="1:13" ht="20.100000000000001" customHeight="1" x14ac:dyDescent="0.5">
      <c r="A18" s="23" t="s">
        <v>82</v>
      </c>
      <c r="E18" s="24"/>
      <c r="G18" s="149"/>
      <c r="I18" s="11"/>
      <c r="J18" s="12"/>
      <c r="K18" s="149"/>
      <c r="L18" s="3"/>
      <c r="M18" s="11"/>
    </row>
    <row r="19" spans="1:13" ht="21" customHeight="1" x14ac:dyDescent="0.5">
      <c r="B19" s="2" t="s">
        <v>84</v>
      </c>
      <c r="E19" s="24">
        <v>32</v>
      </c>
      <c r="G19" s="149">
        <v>0</v>
      </c>
      <c r="H19" s="25"/>
      <c r="I19" s="11">
        <v>0</v>
      </c>
      <c r="K19" s="149">
        <v>37092319</v>
      </c>
      <c r="M19" s="11">
        <v>87844476</v>
      </c>
    </row>
    <row r="20" spans="1:13" ht="20.100000000000001" customHeight="1" x14ac:dyDescent="0.5">
      <c r="A20" s="10" t="s">
        <v>33</v>
      </c>
      <c r="E20" s="24">
        <v>14</v>
      </c>
      <c r="G20" s="149">
        <v>989457047</v>
      </c>
      <c r="I20" s="11">
        <v>756986522</v>
      </c>
      <c r="J20" s="12"/>
      <c r="K20" s="149">
        <v>621145370</v>
      </c>
      <c r="L20" s="3"/>
      <c r="M20" s="11">
        <v>449224044</v>
      </c>
    </row>
    <row r="21" spans="1:13" ht="20.100000000000001" customHeight="1" x14ac:dyDescent="0.5">
      <c r="A21" s="10" t="s">
        <v>201</v>
      </c>
      <c r="E21" s="24">
        <v>15</v>
      </c>
      <c r="G21" s="149">
        <v>2601397</v>
      </c>
      <c r="I21" s="11">
        <v>0</v>
      </c>
      <c r="J21" s="12"/>
      <c r="K21" s="149">
        <v>2601397</v>
      </c>
      <c r="L21" s="3"/>
      <c r="M21" s="11">
        <v>0</v>
      </c>
    </row>
    <row r="22" spans="1:13" ht="20.100000000000001" customHeight="1" x14ac:dyDescent="0.5">
      <c r="A22" s="23" t="s">
        <v>6</v>
      </c>
      <c r="G22" s="150">
        <v>20830808</v>
      </c>
      <c r="H22" s="25"/>
      <c r="I22" s="7">
        <v>15179023</v>
      </c>
      <c r="J22" s="12"/>
      <c r="K22" s="150">
        <v>2689162</v>
      </c>
      <c r="L22" s="3"/>
      <c r="M22" s="7">
        <v>1423829</v>
      </c>
    </row>
    <row r="23" spans="1:13" ht="8.1" customHeight="1" x14ac:dyDescent="0.5">
      <c r="A23" s="13"/>
      <c r="E23" s="21"/>
      <c r="F23" s="1"/>
      <c r="G23" s="192"/>
      <c r="H23" s="20"/>
      <c r="I23" s="22"/>
      <c r="J23" s="1"/>
      <c r="K23" s="192"/>
      <c r="L23" s="20"/>
      <c r="M23" s="22"/>
    </row>
    <row r="24" spans="1:13" ht="20.100000000000001" customHeight="1" x14ac:dyDescent="0.5">
      <c r="A24" s="26" t="s">
        <v>7</v>
      </c>
      <c r="G24" s="150">
        <f>SUM(G13:G22)</f>
        <v>3038741689</v>
      </c>
      <c r="H24" s="25"/>
      <c r="I24" s="7">
        <f>SUM(I13:I22)</f>
        <v>2627583465</v>
      </c>
      <c r="K24" s="150">
        <f>SUM(K13:K22)</f>
        <v>2128681631</v>
      </c>
      <c r="L24" s="25"/>
      <c r="M24" s="7">
        <f>SUM(M13:M22)</f>
        <v>2113488021</v>
      </c>
    </row>
    <row r="25" spans="1:13" ht="20.100000000000001" customHeight="1" x14ac:dyDescent="0.5">
      <c r="A25" s="27"/>
      <c r="E25" s="28"/>
      <c r="F25" s="29"/>
      <c r="G25" s="193"/>
      <c r="H25" s="30"/>
      <c r="J25" s="29"/>
      <c r="K25" s="193"/>
      <c r="L25" s="30"/>
    </row>
    <row r="26" spans="1:13" ht="20.100000000000001" customHeight="1" x14ac:dyDescent="0.5">
      <c r="A26" s="15" t="s">
        <v>8</v>
      </c>
      <c r="E26" s="28"/>
      <c r="F26" s="29"/>
      <c r="G26" s="193"/>
      <c r="H26" s="30"/>
      <c r="J26" s="29"/>
      <c r="K26" s="193"/>
      <c r="L26" s="30"/>
    </row>
    <row r="27" spans="1:13" ht="8.1" customHeight="1" x14ac:dyDescent="0.5">
      <c r="A27" s="15"/>
      <c r="E27" s="28"/>
      <c r="F27" s="29"/>
      <c r="G27" s="193"/>
      <c r="H27" s="30"/>
      <c r="J27" s="29"/>
      <c r="K27" s="193"/>
      <c r="L27" s="30"/>
    </row>
    <row r="28" spans="1:13" ht="20.100000000000001" customHeight="1" x14ac:dyDescent="0.5">
      <c r="A28" s="10" t="s">
        <v>70</v>
      </c>
      <c r="E28" s="28"/>
      <c r="F28" s="29"/>
      <c r="G28" s="193">
        <v>1859700</v>
      </c>
      <c r="H28" s="30"/>
      <c r="I28" s="3">
        <v>3159700</v>
      </c>
      <c r="J28" s="29"/>
      <c r="K28" s="193">
        <v>0</v>
      </c>
      <c r="L28" s="30"/>
      <c r="M28" s="3">
        <v>0</v>
      </c>
    </row>
    <row r="29" spans="1:13" ht="20.100000000000001" customHeight="1" x14ac:dyDescent="0.5">
      <c r="A29" s="10" t="s">
        <v>34</v>
      </c>
      <c r="E29" s="31">
        <v>16</v>
      </c>
      <c r="G29" s="193">
        <v>0</v>
      </c>
      <c r="I29" s="3">
        <v>0</v>
      </c>
      <c r="J29" s="12"/>
      <c r="K29" s="149">
        <v>957675054</v>
      </c>
      <c r="L29" s="3"/>
      <c r="M29" s="11">
        <v>758113624</v>
      </c>
    </row>
    <row r="30" spans="1:13" ht="20.100000000000001" customHeight="1" x14ac:dyDescent="0.5">
      <c r="A30" s="23" t="s">
        <v>49</v>
      </c>
      <c r="E30" s="31" t="s">
        <v>230</v>
      </c>
      <c r="G30" s="193">
        <v>0</v>
      </c>
      <c r="I30" s="3">
        <v>0</v>
      </c>
      <c r="J30" s="12"/>
      <c r="K30" s="149">
        <v>147534223</v>
      </c>
      <c r="L30" s="3"/>
      <c r="M30" s="11">
        <v>272003387</v>
      </c>
    </row>
    <row r="31" spans="1:13" ht="20.100000000000001" customHeight="1" x14ac:dyDescent="0.5">
      <c r="A31" s="10" t="s">
        <v>120</v>
      </c>
      <c r="E31" s="31">
        <v>17</v>
      </c>
      <c r="G31" s="193">
        <v>67126009</v>
      </c>
      <c r="I31" s="3">
        <v>67126009</v>
      </c>
      <c r="J31" s="12"/>
      <c r="K31" s="149">
        <v>95834223</v>
      </c>
      <c r="L31" s="3"/>
      <c r="M31" s="11">
        <v>100102036</v>
      </c>
    </row>
    <row r="32" spans="1:13" ht="20.100000000000001" customHeight="1" x14ac:dyDescent="0.5">
      <c r="A32" s="10" t="s">
        <v>187</v>
      </c>
      <c r="E32" s="31">
        <v>18</v>
      </c>
      <c r="G32" s="193">
        <v>1547526883</v>
      </c>
      <c r="I32" s="3">
        <v>1377783207</v>
      </c>
      <c r="J32" s="12"/>
      <c r="K32" s="149">
        <v>904199120</v>
      </c>
      <c r="L32" s="3"/>
      <c r="M32" s="11">
        <v>844041143</v>
      </c>
    </row>
    <row r="33" spans="1:13" ht="20.100000000000001" customHeight="1" x14ac:dyDescent="0.5">
      <c r="A33" s="10" t="s">
        <v>140</v>
      </c>
      <c r="E33" s="31">
        <v>19</v>
      </c>
      <c r="G33" s="193">
        <v>294934942</v>
      </c>
      <c r="I33" s="3">
        <v>751396243</v>
      </c>
      <c r="J33" s="12"/>
      <c r="K33" s="149">
        <v>221541834</v>
      </c>
      <c r="L33" s="3"/>
      <c r="M33" s="11">
        <v>233922700</v>
      </c>
    </row>
    <row r="34" spans="1:13" ht="20.100000000000001" customHeight="1" x14ac:dyDescent="0.5">
      <c r="A34" s="10" t="s">
        <v>57</v>
      </c>
      <c r="E34" s="31"/>
      <c r="G34" s="193">
        <v>5530381</v>
      </c>
      <c r="I34" s="3">
        <v>4473745</v>
      </c>
      <c r="J34" s="12"/>
      <c r="K34" s="149">
        <v>3612443</v>
      </c>
      <c r="L34" s="3"/>
      <c r="M34" s="11">
        <v>2088456</v>
      </c>
    </row>
    <row r="35" spans="1:13" ht="20.100000000000001" customHeight="1" x14ac:dyDescent="0.5">
      <c r="A35" s="10" t="s">
        <v>79</v>
      </c>
      <c r="E35" s="31">
        <v>20</v>
      </c>
      <c r="G35" s="193">
        <v>32736936</v>
      </c>
      <c r="I35" s="3">
        <v>34375144</v>
      </c>
      <c r="J35" s="12"/>
      <c r="K35" s="149">
        <v>20783435</v>
      </c>
      <c r="L35" s="3"/>
      <c r="M35" s="11">
        <v>17912280</v>
      </c>
    </row>
    <row r="36" spans="1:13" ht="20.100000000000001" customHeight="1" x14ac:dyDescent="0.5">
      <c r="A36" s="10" t="s">
        <v>9</v>
      </c>
      <c r="G36" s="150">
        <v>17065160</v>
      </c>
      <c r="I36" s="7">
        <v>17497489</v>
      </c>
      <c r="J36" s="12"/>
      <c r="K36" s="150">
        <v>9447813</v>
      </c>
      <c r="L36" s="3"/>
      <c r="M36" s="7">
        <v>8508433</v>
      </c>
    </row>
    <row r="37" spans="1:13" ht="8.1" customHeight="1" x14ac:dyDescent="0.5">
      <c r="A37" s="13"/>
      <c r="E37" s="21"/>
      <c r="F37" s="1"/>
      <c r="G37" s="192"/>
      <c r="H37" s="20"/>
      <c r="I37" s="22"/>
      <c r="J37" s="1"/>
      <c r="K37" s="192"/>
      <c r="L37" s="20"/>
      <c r="M37" s="22"/>
    </row>
    <row r="38" spans="1:13" ht="20.100000000000001" customHeight="1" x14ac:dyDescent="0.5">
      <c r="A38" s="26" t="s">
        <v>10</v>
      </c>
      <c r="G38" s="150">
        <f>SUM(G28:G36)</f>
        <v>1966780011</v>
      </c>
      <c r="H38" s="25"/>
      <c r="I38" s="7">
        <f>SUM(I28:I36)</f>
        <v>2255811537</v>
      </c>
      <c r="K38" s="150">
        <f>SUM(K28:K36)</f>
        <v>2360628145</v>
      </c>
      <c r="L38" s="25"/>
      <c r="M38" s="7">
        <f>SUM(M28:M36)</f>
        <v>2236692059</v>
      </c>
    </row>
    <row r="39" spans="1:13" ht="8.1" customHeight="1" x14ac:dyDescent="0.5">
      <c r="A39" s="26"/>
      <c r="G39" s="193"/>
      <c r="K39" s="193"/>
    </row>
    <row r="40" spans="1:13" ht="20.100000000000001" customHeight="1" thickBot="1" x14ac:dyDescent="0.55000000000000004">
      <c r="A40" s="26" t="s">
        <v>11</v>
      </c>
      <c r="G40" s="194">
        <f>G24+G38</f>
        <v>5005521700</v>
      </c>
      <c r="I40" s="33">
        <f>I24+I38</f>
        <v>4883395002</v>
      </c>
      <c r="K40" s="194">
        <f>K24+K38</f>
        <v>4489309776</v>
      </c>
      <c r="M40" s="33">
        <f>M24+M38</f>
        <v>4350180080</v>
      </c>
    </row>
    <row r="41" spans="1:13" ht="20.100000000000001" customHeight="1" thickTop="1" x14ac:dyDescent="0.5">
      <c r="A41" s="26"/>
      <c r="G41" s="11"/>
      <c r="I41" s="11"/>
      <c r="K41" s="11"/>
      <c r="M41" s="11"/>
    </row>
    <row r="42" spans="1:13" ht="20.100000000000001" customHeight="1" x14ac:dyDescent="0.5">
      <c r="A42" s="26"/>
      <c r="G42" s="11"/>
      <c r="I42" s="11"/>
      <c r="K42" s="11"/>
      <c r="M42" s="11"/>
    </row>
    <row r="43" spans="1:13" ht="20.100000000000001" customHeight="1" x14ac:dyDescent="0.5">
      <c r="A43" s="227" t="s">
        <v>12</v>
      </c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</row>
    <row r="44" spans="1:13" ht="20.25" customHeight="1" x14ac:dyDescent="0.5">
      <c r="A44" s="190"/>
      <c r="B44" s="190"/>
      <c r="C44" s="190"/>
      <c r="D44" s="190"/>
      <c r="F44" s="190"/>
      <c r="G44" s="190"/>
      <c r="H44" s="190"/>
      <c r="I44" s="190"/>
      <c r="J44" s="190"/>
      <c r="K44" s="190"/>
      <c r="L44" s="190"/>
      <c r="M44" s="190"/>
    </row>
    <row r="45" spans="1:13" ht="21.95" customHeight="1" x14ac:dyDescent="0.5">
      <c r="A45" s="34" t="s">
        <v>108</v>
      </c>
      <c r="B45" s="6"/>
      <c r="C45" s="6"/>
      <c r="D45" s="6"/>
      <c r="E45" s="35"/>
      <c r="F45" s="6"/>
      <c r="G45" s="7"/>
      <c r="H45" s="8"/>
      <c r="I45" s="7"/>
      <c r="J45" s="6"/>
      <c r="K45" s="7"/>
      <c r="L45" s="8"/>
      <c r="M45" s="7"/>
    </row>
    <row r="46" spans="1:13" ht="19.350000000000001" customHeight="1" x14ac:dyDescent="0.5">
      <c r="A46" s="1" t="s">
        <v>100</v>
      </c>
      <c r="E46" s="2"/>
    </row>
    <row r="47" spans="1:13" ht="20.100000000000001" customHeight="1" x14ac:dyDescent="0.5">
      <c r="A47" s="26" t="s">
        <v>125</v>
      </c>
    </row>
    <row r="48" spans="1:13" s="9" customFormat="1" ht="20.100000000000001" customHeight="1" x14ac:dyDescent="0.5">
      <c r="A48" s="36" t="str">
        <f>+A3</f>
        <v>ณ วันที่ 31 ธันวาคม พ.ศ. 2564</v>
      </c>
      <c r="B48" s="6"/>
      <c r="C48" s="6"/>
      <c r="D48" s="6"/>
      <c r="E48" s="35"/>
      <c r="F48" s="6"/>
      <c r="G48" s="7"/>
      <c r="H48" s="8"/>
      <c r="I48" s="7"/>
      <c r="J48" s="6"/>
      <c r="K48" s="7"/>
      <c r="L48" s="8"/>
      <c r="M48" s="7"/>
    </row>
    <row r="49" spans="1:13" s="9" customFormat="1" ht="20.100000000000001" customHeight="1" x14ac:dyDescent="0.5">
      <c r="A49" s="37"/>
      <c r="E49" s="38"/>
      <c r="G49" s="11"/>
      <c r="H49" s="25"/>
      <c r="I49" s="11"/>
      <c r="K49" s="11"/>
      <c r="L49" s="25"/>
      <c r="M49" s="11"/>
    </row>
    <row r="50" spans="1:13" s="9" customFormat="1" ht="20.100000000000001" customHeight="1" x14ac:dyDescent="0.5">
      <c r="G50" s="226" t="s">
        <v>109</v>
      </c>
      <c r="H50" s="226"/>
      <c r="I50" s="226"/>
      <c r="K50" s="226" t="s">
        <v>110</v>
      </c>
      <c r="L50" s="226"/>
      <c r="M50" s="226"/>
    </row>
    <row r="51" spans="1:13" ht="20.100000000000001" customHeight="1" x14ac:dyDescent="0.5">
      <c r="A51" s="13"/>
      <c r="E51" s="14"/>
      <c r="F51" s="15"/>
      <c r="G51" s="16" t="s">
        <v>190</v>
      </c>
      <c r="H51" s="17"/>
      <c r="I51" s="16" t="s">
        <v>139</v>
      </c>
      <c r="J51" s="15"/>
      <c r="K51" s="16" t="s">
        <v>190</v>
      </c>
      <c r="L51" s="17"/>
      <c r="M51" s="16" t="s">
        <v>139</v>
      </c>
    </row>
    <row r="52" spans="1:13" ht="20.100000000000001" customHeight="1" x14ac:dyDescent="0.5">
      <c r="A52" s="13"/>
      <c r="E52" s="18" t="s">
        <v>1</v>
      </c>
      <c r="F52" s="1"/>
      <c r="G52" s="19" t="s">
        <v>2</v>
      </c>
      <c r="H52" s="20"/>
      <c r="I52" s="19" t="s">
        <v>2</v>
      </c>
      <c r="J52" s="1"/>
      <c r="K52" s="19" t="s">
        <v>2</v>
      </c>
      <c r="L52" s="20"/>
      <c r="M52" s="19" t="s">
        <v>2</v>
      </c>
    </row>
    <row r="53" spans="1:13" ht="8.1" customHeight="1" x14ac:dyDescent="0.5">
      <c r="A53" s="13"/>
      <c r="E53" s="21"/>
      <c r="F53" s="1"/>
      <c r="G53" s="192"/>
      <c r="H53" s="20"/>
      <c r="I53" s="22"/>
      <c r="J53" s="1"/>
      <c r="K53" s="192"/>
      <c r="L53" s="20"/>
      <c r="M53" s="22"/>
    </row>
    <row r="54" spans="1:13" ht="20.100000000000001" customHeight="1" x14ac:dyDescent="0.5">
      <c r="A54" s="15" t="s">
        <v>58</v>
      </c>
      <c r="E54" s="21"/>
      <c r="F54" s="1"/>
      <c r="G54" s="192"/>
      <c r="H54" s="20"/>
      <c r="I54" s="22"/>
      <c r="J54" s="1"/>
      <c r="K54" s="192"/>
      <c r="L54" s="20"/>
      <c r="M54" s="22"/>
    </row>
    <row r="55" spans="1:13" ht="8.1" customHeight="1" x14ac:dyDescent="0.5">
      <c r="A55" s="15"/>
      <c r="E55" s="21"/>
      <c r="F55" s="1"/>
      <c r="G55" s="192"/>
      <c r="H55" s="20"/>
      <c r="I55" s="22"/>
      <c r="J55" s="1"/>
      <c r="K55" s="192"/>
      <c r="L55" s="20"/>
      <c r="M55" s="22"/>
    </row>
    <row r="56" spans="1:13" ht="20.100000000000001" customHeight="1" x14ac:dyDescent="0.5">
      <c r="A56" s="15" t="s">
        <v>13</v>
      </c>
      <c r="G56" s="193"/>
      <c r="K56" s="193"/>
    </row>
    <row r="57" spans="1:13" ht="8.1" customHeight="1" x14ac:dyDescent="0.5">
      <c r="A57" s="15"/>
      <c r="G57" s="193"/>
      <c r="K57" s="193"/>
    </row>
    <row r="58" spans="1:13" ht="20.100000000000001" customHeight="1" x14ac:dyDescent="0.5">
      <c r="A58" s="10" t="s">
        <v>14</v>
      </c>
      <c r="E58" s="190">
        <v>22</v>
      </c>
      <c r="G58" s="193">
        <v>487454713</v>
      </c>
      <c r="I58" s="3">
        <v>365997505</v>
      </c>
      <c r="K58" s="193">
        <v>430841285</v>
      </c>
      <c r="M58" s="3">
        <v>297744435</v>
      </c>
    </row>
    <row r="59" spans="1:13" ht="20.100000000000001" customHeight="1" x14ac:dyDescent="0.5">
      <c r="A59" s="10" t="s">
        <v>35</v>
      </c>
      <c r="G59" s="193">
        <v>40011437</v>
      </c>
      <c r="H59" s="25"/>
      <c r="I59" s="3">
        <v>50248814</v>
      </c>
      <c r="K59" s="193">
        <v>22769508</v>
      </c>
      <c r="L59" s="25"/>
      <c r="M59" s="3">
        <v>41414609</v>
      </c>
    </row>
    <row r="60" spans="1:13" ht="20.100000000000001" customHeight="1" x14ac:dyDescent="0.5">
      <c r="A60" s="10" t="s">
        <v>219</v>
      </c>
      <c r="E60" s="190">
        <v>21</v>
      </c>
      <c r="G60" s="193">
        <v>11776066</v>
      </c>
      <c r="I60" s="3">
        <v>10888551</v>
      </c>
      <c r="K60" s="193">
        <v>4905386</v>
      </c>
      <c r="M60" s="3">
        <v>3722655</v>
      </c>
    </row>
    <row r="61" spans="1:13" ht="20.100000000000001" customHeight="1" x14ac:dyDescent="0.5">
      <c r="A61" s="2" t="s">
        <v>15</v>
      </c>
      <c r="G61" s="150">
        <v>12954170</v>
      </c>
      <c r="I61" s="7">
        <v>9501461</v>
      </c>
      <c r="K61" s="150">
        <v>6881475</v>
      </c>
      <c r="L61" s="25"/>
      <c r="M61" s="7">
        <v>3356738</v>
      </c>
    </row>
    <row r="62" spans="1:13" ht="8.1" customHeight="1" x14ac:dyDescent="0.5">
      <c r="A62" s="13"/>
      <c r="E62" s="21"/>
      <c r="F62" s="1"/>
      <c r="G62" s="192"/>
      <c r="H62" s="20"/>
      <c r="I62" s="22"/>
      <c r="J62" s="1"/>
      <c r="K62" s="192"/>
      <c r="L62" s="20"/>
      <c r="M62" s="22"/>
    </row>
    <row r="63" spans="1:13" ht="20.100000000000001" customHeight="1" x14ac:dyDescent="0.5">
      <c r="A63" s="26" t="s">
        <v>16</v>
      </c>
      <c r="G63" s="150">
        <f>SUM(G58:G61)</f>
        <v>552196386</v>
      </c>
      <c r="I63" s="7">
        <f>SUM(I58:I61)</f>
        <v>436636331</v>
      </c>
      <c r="K63" s="150">
        <f>SUM(K58:K61)</f>
        <v>465397654</v>
      </c>
      <c r="M63" s="7">
        <f>SUM(M58:M61)</f>
        <v>346238437</v>
      </c>
    </row>
    <row r="64" spans="1:13" ht="20.100000000000001" customHeight="1" x14ac:dyDescent="0.5">
      <c r="A64" s="10"/>
      <c r="G64" s="193"/>
      <c r="K64" s="193"/>
    </row>
    <row r="65" spans="1:13" ht="20.100000000000001" customHeight="1" x14ac:dyDescent="0.5">
      <c r="A65" s="15" t="s">
        <v>17</v>
      </c>
      <c r="G65" s="193"/>
      <c r="K65" s="193"/>
    </row>
    <row r="66" spans="1:13" ht="8.1" customHeight="1" x14ac:dyDescent="0.5">
      <c r="A66" s="27"/>
      <c r="G66" s="193"/>
      <c r="K66" s="193"/>
    </row>
    <row r="67" spans="1:13" ht="20.100000000000001" customHeight="1" x14ac:dyDescent="0.5">
      <c r="A67" s="10" t="s">
        <v>141</v>
      </c>
      <c r="E67" s="190">
        <v>21</v>
      </c>
      <c r="G67" s="193">
        <v>155829422</v>
      </c>
      <c r="I67" s="3">
        <v>296120833</v>
      </c>
      <c r="K67" s="193">
        <v>148724889</v>
      </c>
      <c r="M67" s="3">
        <v>151677966</v>
      </c>
    </row>
    <row r="68" spans="1:13" ht="20.100000000000001" customHeight="1" x14ac:dyDescent="0.5">
      <c r="A68" s="2" t="s">
        <v>18</v>
      </c>
      <c r="E68" s="24">
        <v>23</v>
      </c>
      <c r="G68" s="150">
        <v>60941951</v>
      </c>
      <c r="I68" s="7">
        <v>61825186</v>
      </c>
      <c r="K68" s="150">
        <v>40544344</v>
      </c>
      <c r="M68" s="7">
        <v>37959927</v>
      </c>
    </row>
    <row r="69" spans="1:13" ht="8.1" customHeight="1" x14ac:dyDescent="0.5">
      <c r="A69" s="13"/>
      <c r="E69" s="21"/>
      <c r="F69" s="1"/>
      <c r="G69" s="192"/>
      <c r="H69" s="20"/>
      <c r="I69" s="22"/>
      <c r="J69" s="1"/>
      <c r="K69" s="192"/>
      <c r="L69" s="20"/>
      <c r="M69" s="22"/>
    </row>
    <row r="70" spans="1:13" ht="20.100000000000001" customHeight="1" x14ac:dyDescent="0.5">
      <c r="A70" s="27" t="s">
        <v>19</v>
      </c>
      <c r="G70" s="150">
        <f>SUM(G67:G68)</f>
        <v>216771373</v>
      </c>
      <c r="I70" s="7">
        <f>SUM(I67:I68)</f>
        <v>357946019</v>
      </c>
      <c r="K70" s="150">
        <f>SUM(K67:K68)</f>
        <v>189269233</v>
      </c>
      <c r="M70" s="7">
        <f>SUM(M67:M68)</f>
        <v>189637893</v>
      </c>
    </row>
    <row r="71" spans="1:13" ht="8.1" customHeight="1" x14ac:dyDescent="0.5">
      <c r="A71" s="23"/>
      <c r="G71" s="193"/>
      <c r="K71" s="193"/>
    </row>
    <row r="72" spans="1:13" ht="20.100000000000001" customHeight="1" x14ac:dyDescent="0.5">
      <c r="A72" s="27" t="s">
        <v>20</v>
      </c>
      <c r="G72" s="150">
        <f>G63+G70</f>
        <v>768967759</v>
      </c>
      <c r="I72" s="7">
        <f>I63+I70</f>
        <v>794582350</v>
      </c>
      <c r="K72" s="150">
        <f>K63+K70</f>
        <v>654666887</v>
      </c>
      <c r="M72" s="7">
        <f>M63+M70</f>
        <v>535876330</v>
      </c>
    </row>
    <row r="73" spans="1:13" ht="20.100000000000001" customHeight="1" x14ac:dyDescent="0.5">
      <c r="A73" s="27"/>
      <c r="G73" s="11"/>
      <c r="I73" s="11"/>
      <c r="K73" s="11"/>
      <c r="M73" s="11"/>
    </row>
    <row r="74" spans="1:13" ht="20.100000000000001" customHeight="1" x14ac:dyDescent="0.5">
      <c r="A74" s="27"/>
      <c r="G74" s="11"/>
      <c r="I74" s="11"/>
      <c r="K74" s="11"/>
      <c r="M74" s="11"/>
    </row>
    <row r="75" spans="1:13" ht="20.100000000000001" customHeight="1" x14ac:dyDescent="0.5">
      <c r="A75" s="27"/>
      <c r="G75" s="11"/>
      <c r="I75" s="11"/>
      <c r="K75" s="11"/>
      <c r="M75" s="11"/>
    </row>
    <row r="76" spans="1:13" ht="20.100000000000001" customHeight="1" x14ac:dyDescent="0.5">
      <c r="A76" s="27"/>
      <c r="G76" s="11"/>
      <c r="I76" s="11"/>
      <c r="K76" s="11"/>
      <c r="M76" s="11"/>
    </row>
    <row r="77" spans="1:13" ht="20.100000000000001" customHeight="1" x14ac:dyDescent="0.5">
      <c r="A77" s="27"/>
      <c r="G77" s="11"/>
      <c r="I77" s="11"/>
      <c r="K77" s="11"/>
      <c r="M77" s="11"/>
    </row>
    <row r="78" spans="1:13" ht="20.100000000000001" customHeight="1" x14ac:dyDescent="0.5">
      <c r="A78" s="27"/>
      <c r="G78" s="11"/>
      <c r="I78" s="11"/>
      <c r="K78" s="11"/>
      <c r="M78" s="11"/>
    </row>
    <row r="79" spans="1:13" ht="20.100000000000001" customHeight="1" x14ac:dyDescent="0.5">
      <c r="A79" s="27"/>
      <c r="G79" s="11"/>
      <c r="I79" s="11"/>
      <c r="K79" s="11"/>
      <c r="M79" s="11"/>
    </row>
    <row r="80" spans="1:13" ht="20.100000000000001" customHeight="1" x14ac:dyDescent="0.5">
      <c r="A80" s="27"/>
      <c r="G80" s="11"/>
      <c r="I80" s="11"/>
      <c r="K80" s="11"/>
      <c r="M80" s="11"/>
    </row>
    <row r="81" spans="1:13" ht="20.100000000000001" customHeight="1" x14ac:dyDescent="0.5">
      <c r="A81" s="27"/>
      <c r="G81" s="11"/>
      <c r="I81" s="11"/>
      <c r="K81" s="11"/>
      <c r="M81" s="11"/>
    </row>
    <row r="82" spans="1:13" ht="20.100000000000001" customHeight="1" x14ac:dyDescent="0.5">
      <c r="A82" s="27"/>
      <c r="G82" s="11"/>
      <c r="I82" s="11"/>
      <c r="K82" s="11"/>
      <c r="M82" s="11"/>
    </row>
    <row r="83" spans="1:13" ht="20.100000000000001" customHeight="1" x14ac:dyDescent="0.5">
      <c r="A83" s="27"/>
      <c r="G83" s="11"/>
      <c r="I83" s="11"/>
      <c r="K83" s="11"/>
      <c r="M83" s="11"/>
    </row>
    <row r="84" spans="1:13" ht="20.100000000000001" customHeight="1" x14ac:dyDescent="0.5">
      <c r="A84" s="27"/>
      <c r="G84" s="11"/>
      <c r="I84" s="11"/>
      <c r="K84" s="11"/>
      <c r="M84" s="11"/>
    </row>
    <row r="85" spans="1:13" ht="20.100000000000001" customHeight="1" x14ac:dyDescent="0.5">
      <c r="A85" s="27"/>
      <c r="G85" s="11"/>
      <c r="I85" s="11"/>
      <c r="K85" s="11"/>
      <c r="M85" s="11"/>
    </row>
    <row r="86" spans="1:13" ht="20.100000000000001" customHeight="1" x14ac:dyDescent="0.5">
      <c r="A86" s="27"/>
      <c r="G86" s="11"/>
      <c r="I86" s="11"/>
      <c r="K86" s="11"/>
      <c r="M86" s="11"/>
    </row>
    <row r="87" spans="1:13" ht="20.100000000000001" customHeight="1" x14ac:dyDescent="0.5">
      <c r="A87" s="27"/>
      <c r="G87" s="11"/>
      <c r="I87" s="11"/>
      <c r="K87" s="11"/>
      <c r="M87" s="11"/>
    </row>
    <row r="88" spans="1:13" ht="20.100000000000001" customHeight="1" x14ac:dyDescent="0.5">
      <c r="A88" s="27"/>
      <c r="G88" s="11"/>
      <c r="I88" s="11"/>
      <c r="K88" s="11"/>
      <c r="M88" s="11"/>
    </row>
    <row r="89" spans="1:13" ht="16.5" customHeight="1" x14ac:dyDescent="0.5">
      <c r="A89" s="27"/>
      <c r="G89" s="11"/>
      <c r="I89" s="11"/>
      <c r="K89" s="11"/>
      <c r="M89" s="11"/>
    </row>
    <row r="90" spans="1:13" ht="6.75" customHeight="1" x14ac:dyDescent="0.5">
      <c r="A90" s="27"/>
      <c r="G90" s="11"/>
      <c r="I90" s="11"/>
      <c r="K90" s="11"/>
      <c r="M90" s="11"/>
    </row>
    <row r="91" spans="1:13" ht="21.95" customHeight="1" x14ac:dyDescent="0.5">
      <c r="A91" s="39" t="str">
        <f>A45</f>
        <v>หมายเหตุประกอบงบการเงินรวมและงบการเงินเฉพาะกิจการเป็นส่วนหนึ่งของงบการเงินนี้</v>
      </c>
      <c r="B91" s="6"/>
      <c r="C91" s="6"/>
      <c r="D91" s="6"/>
      <c r="E91" s="35"/>
      <c r="F91" s="6"/>
      <c r="G91" s="7"/>
      <c r="H91" s="8"/>
      <c r="I91" s="7"/>
      <c r="J91" s="6"/>
      <c r="K91" s="7"/>
      <c r="L91" s="8"/>
      <c r="M91" s="7"/>
    </row>
    <row r="92" spans="1:13" ht="19.350000000000001" customHeight="1" x14ac:dyDescent="0.5">
      <c r="A92" s="1" t="s">
        <v>100</v>
      </c>
      <c r="E92" s="2"/>
    </row>
    <row r="93" spans="1:13" ht="20.100000000000001" customHeight="1" x14ac:dyDescent="0.5">
      <c r="A93" s="26" t="s">
        <v>125</v>
      </c>
      <c r="G93" s="11"/>
      <c r="I93" s="11"/>
      <c r="K93" s="11"/>
      <c r="M93" s="11"/>
    </row>
    <row r="94" spans="1:13" ht="20.100000000000001" customHeight="1" x14ac:dyDescent="0.5">
      <c r="A94" s="36" t="str">
        <f>A48</f>
        <v>ณ วันที่ 31 ธันวาคม พ.ศ. 2564</v>
      </c>
      <c r="B94" s="6"/>
      <c r="C94" s="6"/>
      <c r="D94" s="6"/>
      <c r="E94" s="35"/>
      <c r="F94" s="6"/>
      <c r="G94" s="7"/>
      <c r="H94" s="8"/>
      <c r="I94" s="7"/>
      <c r="J94" s="6"/>
      <c r="K94" s="7"/>
      <c r="L94" s="8"/>
      <c r="M94" s="7"/>
    </row>
    <row r="95" spans="1:13" ht="20.100000000000001" customHeight="1" x14ac:dyDescent="0.5">
      <c r="A95" s="40"/>
      <c r="B95" s="9"/>
      <c r="C95" s="9"/>
      <c r="D95" s="9"/>
      <c r="E95" s="38"/>
      <c r="F95" s="9"/>
      <c r="G95" s="11"/>
      <c r="H95" s="25"/>
      <c r="I95" s="11"/>
      <c r="J95" s="9"/>
      <c r="K95" s="11"/>
      <c r="L95" s="25"/>
      <c r="M95" s="11"/>
    </row>
    <row r="96" spans="1:13" ht="20.100000000000001" customHeight="1" x14ac:dyDescent="0.5">
      <c r="A96" s="40"/>
      <c r="B96" s="9"/>
      <c r="C96" s="9"/>
      <c r="D96" s="9"/>
      <c r="E96" s="9"/>
      <c r="F96" s="9"/>
      <c r="G96" s="226" t="s">
        <v>109</v>
      </c>
      <c r="H96" s="226"/>
      <c r="I96" s="226"/>
      <c r="J96" s="9"/>
      <c r="K96" s="226" t="s">
        <v>110</v>
      </c>
      <c r="L96" s="226"/>
      <c r="M96" s="226"/>
    </row>
    <row r="97" spans="1:13" ht="20.100000000000001" customHeight="1" x14ac:dyDescent="0.5">
      <c r="A97" s="27"/>
      <c r="E97" s="14"/>
      <c r="F97" s="15"/>
      <c r="G97" s="16" t="s">
        <v>190</v>
      </c>
      <c r="H97" s="17"/>
      <c r="I97" s="16" t="s">
        <v>139</v>
      </c>
      <c r="J97" s="15"/>
      <c r="K97" s="16" t="s">
        <v>190</v>
      </c>
      <c r="L97" s="17"/>
      <c r="M97" s="16" t="s">
        <v>139</v>
      </c>
    </row>
    <row r="98" spans="1:13" ht="20.100000000000001" customHeight="1" x14ac:dyDescent="0.5">
      <c r="A98" s="27"/>
      <c r="E98" s="18" t="s">
        <v>1</v>
      </c>
      <c r="F98" s="1"/>
      <c r="G98" s="19" t="s">
        <v>2</v>
      </c>
      <c r="H98" s="20"/>
      <c r="I98" s="19" t="s">
        <v>2</v>
      </c>
      <c r="J98" s="1"/>
      <c r="K98" s="19" t="s">
        <v>2</v>
      </c>
      <c r="L98" s="20"/>
      <c r="M98" s="19" t="s">
        <v>2</v>
      </c>
    </row>
    <row r="99" spans="1:13" ht="8.1" customHeight="1" x14ac:dyDescent="0.5">
      <c r="A99" s="27"/>
      <c r="E99" s="21"/>
      <c r="F99" s="1"/>
      <c r="G99" s="192"/>
      <c r="H99" s="20"/>
      <c r="I99" s="22"/>
      <c r="J99" s="1"/>
      <c r="K99" s="192"/>
      <c r="L99" s="20"/>
      <c r="M99" s="22"/>
    </row>
    <row r="100" spans="1:13" ht="20.100000000000001" customHeight="1" x14ac:dyDescent="0.5">
      <c r="A100" s="15" t="s">
        <v>59</v>
      </c>
      <c r="G100" s="193"/>
      <c r="K100" s="193"/>
    </row>
    <row r="101" spans="1:13" ht="8.1" customHeight="1" x14ac:dyDescent="0.5">
      <c r="A101" s="27"/>
      <c r="G101" s="193"/>
      <c r="K101" s="193"/>
    </row>
    <row r="102" spans="1:13" ht="20.100000000000001" customHeight="1" x14ac:dyDescent="0.5">
      <c r="A102" s="23" t="s">
        <v>21</v>
      </c>
      <c r="E102" s="38"/>
      <c r="G102" s="193"/>
      <c r="K102" s="193"/>
    </row>
    <row r="103" spans="1:13" ht="20.100000000000001" customHeight="1" x14ac:dyDescent="0.5">
      <c r="A103" s="23"/>
      <c r="B103" s="23" t="s">
        <v>22</v>
      </c>
      <c r="E103" s="38"/>
      <c r="G103" s="193"/>
      <c r="K103" s="193"/>
    </row>
    <row r="104" spans="1:13" ht="20.25" customHeight="1" x14ac:dyDescent="0.5">
      <c r="A104" s="23"/>
      <c r="B104" s="23"/>
      <c r="C104" s="2" t="s">
        <v>157</v>
      </c>
      <c r="E104" s="38"/>
      <c r="G104" s="193"/>
      <c r="K104" s="193"/>
    </row>
    <row r="105" spans="1:13" ht="20.25" customHeight="1" thickBot="1" x14ac:dyDescent="0.55000000000000004">
      <c r="A105" s="23"/>
      <c r="B105" s="23"/>
      <c r="D105" s="2" t="s">
        <v>102</v>
      </c>
      <c r="E105" s="38"/>
      <c r="G105" s="194">
        <v>2000000000</v>
      </c>
      <c r="I105" s="33">
        <v>2000000000</v>
      </c>
      <c r="K105" s="194">
        <v>2000000000</v>
      </c>
      <c r="M105" s="33">
        <v>2000000000</v>
      </c>
    </row>
    <row r="106" spans="1:13" ht="8.1" customHeight="1" thickTop="1" x14ac:dyDescent="0.5">
      <c r="B106" s="23"/>
      <c r="E106" s="9"/>
      <c r="G106" s="193"/>
      <c r="K106" s="193"/>
    </row>
    <row r="107" spans="1:13" ht="20.100000000000001" customHeight="1" x14ac:dyDescent="0.5">
      <c r="B107" s="23" t="s">
        <v>60</v>
      </c>
      <c r="E107" s="38"/>
      <c r="G107" s="195"/>
      <c r="H107" s="41"/>
      <c r="I107" s="32"/>
      <c r="K107" s="195"/>
      <c r="L107" s="41"/>
      <c r="M107" s="32"/>
    </row>
    <row r="108" spans="1:13" ht="20.100000000000001" customHeight="1" x14ac:dyDescent="0.5">
      <c r="B108" s="23"/>
      <c r="C108" s="2" t="s">
        <v>157</v>
      </c>
      <c r="E108" s="9"/>
      <c r="G108" s="193"/>
      <c r="K108" s="193"/>
    </row>
    <row r="109" spans="1:13" ht="20.100000000000001" customHeight="1" x14ac:dyDescent="0.5">
      <c r="B109" s="23"/>
      <c r="D109" s="2" t="s">
        <v>101</v>
      </c>
      <c r="E109" s="38">
        <v>24</v>
      </c>
      <c r="G109" s="149">
        <v>2000000000</v>
      </c>
      <c r="I109" s="11">
        <v>2000000000</v>
      </c>
      <c r="K109" s="193">
        <v>2000000000</v>
      </c>
      <c r="M109" s="3">
        <v>2000000000</v>
      </c>
    </row>
    <row r="110" spans="1:13" ht="20.100000000000001" customHeight="1" x14ac:dyDescent="0.5">
      <c r="A110" s="2" t="s">
        <v>71</v>
      </c>
      <c r="B110" s="23"/>
      <c r="E110" s="38">
        <v>24</v>
      </c>
      <c r="G110" s="149">
        <v>1248938736</v>
      </c>
      <c r="I110" s="11">
        <v>1248938736</v>
      </c>
      <c r="K110" s="149">
        <v>1248938736</v>
      </c>
      <c r="M110" s="11">
        <v>1248938736</v>
      </c>
    </row>
    <row r="111" spans="1:13" ht="20.100000000000001" customHeight="1" x14ac:dyDescent="0.5">
      <c r="A111" s="2" t="s">
        <v>80</v>
      </c>
      <c r="B111" s="23"/>
      <c r="E111" s="38">
        <v>24</v>
      </c>
      <c r="G111" s="193">
        <v>94712575</v>
      </c>
      <c r="I111" s="3">
        <v>94712575</v>
      </c>
      <c r="K111" s="193">
        <v>0</v>
      </c>
      <c r="M111" s="3">
        <v>0</v>
      </c>
    </row>
    <row r="112" spans="1:13" ht="20.100000000000001" customHeight="1" x14ac:dyDescent="0.5">
      <c r="A112" s="10" t="s">
        <v>23</v>
      </c>
      <c r="E112" s="38"/>
      <c r="G112" s="193"/>
      <c r="H112" s="25"/>
      <c r="K112" s="193"/>
      <c r="L112" s="25"/>
    </row>
    <row r="113" spans="1:13" ht="20.100000000000001" customHeight="1" x14ac:dyDescent="0.5">
      <c r="A113" s="10"/>
      <c r="B113" s="2" t="s">
        <v>93</v>
      </c>
      <c r="E113" s="38"/>
      <c r="G113" s="193"/>
      <c r="H113" s="25"/>
      <c r="K113" s="193"/>
      <c r="L113" s="25"/>
    </row>
    <row r="114" spans="1:13" ht="20.100000000000001" customHeight="1" x14ac:dyDescent="0.5">
      <c r="A114" s="10"/>
      <c r="C114" s="2" t="s">
        <v>94</v>
      </c>
      <c r="E114" s="38">
        <v>25</v>
      </c>
      <c r="G114" s="193">
        <v>146750000</v>
      </c>
      <c r="H114" s="25"/>
      <c r="I114" s="3">
        <v>130650000</v>
      </c>
      <c r="K114" s="193">
        <v>146750000</v>
      </c>
      <c r="L114" s="25"/>
      <c r="M114" s="3">
        <v>130650000</v>
      </c>
    </row>
    <row r="115" spans="1:13" ht="20.100000000000001" customHeight="1" x14ac:dyDescent="0.5">
      <c r="A115" s="10"/>
      <c r="B115" s="2" t="s">
        <v>24</v>
      </c>
      <c r="E115" s="38"/>
      <c r="G115" s="193">
        <v>723517605</v>
      </c>
      <c r="I115" s="3">
        <v>619522147</v>
      </c>
      <c r="J115" s="9"/>
      <c r="K115" s="149">
        <v>438954153</v>
      </c>
      <c r="L115" s="42"/>
      <c r="M115" s="11">
        <v>434715014</v>
      </c>
    </row>
    <row r="116" spans="1:13" ht="20.100000000000001" customHeight="1" x14ac:dyDescent="0.5">
      <c r="A116" s="10" t="s">
        <v>50</v>
      </c>
      <c r="E116" s="38"/>
      <c r="G116" s="150">
        <v>10309662</v>
      </c>
      <c r="I116" s="7">
        <v>-2889648</v>
      </c>
      <c r="K116" s="150">
        <v>0</v>
      </c>
      <c r="L116" s="42"/>
      <c r="M116" s="7">
        <v>0</v>
      </c>
    </row>
    <row r="117" spans="1:13" ht="8.1" customHeight="1" x14ac:dyDescent="0.5">
      <c r="A117" s="26"/>
      <c r="E117" s="38"/>
      <c r="G117" s="193"/>
      <c r="K117" s="193"/>
    </row>
    <row r="118" spans="1:13" ht="20.100000000000001" customHeight="1" x14ac:dyDescent="0.4">
      <c r="A118" s="43" t="s">
        <v>155</v>
      </c>
      <c r="E118" s="38"/>
      <c r="G118" s="149">
        <f>SUM(G109:G116)</f>
        <v>4224228578</v>
      </c>
      <c r="I118" s="11">
        <f>SUM(I109:I116)</f>
        <v>4090933810</v>
      </c>
      <c r="K118" s="149">
        <f>SUM(K109:K116)</f>
        <v>3834642889</v>
      </c>
      <c r="M118" s="11">
        <f>SUM(M109:M116)</f>
        <v>3814303750</v>
      </c>
    </row>
    <row r="119" spans="1:13" ht="20.100000000000001" customHeight="1" x14ac:dyDescent="0.5">
      <c r="A119" s="10"/>
      <c r="B119" s="2" t="s">
        <v>52</v>
      </c>
      <c r="E119" s="38"/>
      <c r="G119" s="150">
        <v>12325363</v>
      </c>
      <c r="I119" s="7">
        <v>-2121158</v>
      </c>
      <c r="K119" s="150">
        <v>0</v>
      </c>
      <c r="M119" s="7">
        <v>0</v>
      </c>
    </row>
    <row r="120" spans="1:13" ht="8.1" customHeight="1" x14ac:dyDescent="0.5">
      <c r="A120" s="26"/>
      <c r="E120" s="38"/>
      <c r="G120" s="193"/>
      <c r="K120" s="193"/>
    </row>
    <row r="121" spans="1:13" ht="20.100000000000001" customHeight="1" x14ac:dyDescent="0.5">
      <c r="A121" s="15" t="s">
        <v>73</v>
      </c>
      <c r="G121" s="150">
        <f>SUM(G118:G119)</f>
        <v>4236553941</v>
      </c>
      <c r="I121" s="7">
        <f>SUM(I118:I119)</f>
        <v>4088812652</v>
      </c>
      <c r="K121" s="150">
        <f>SUM(K118:K119)</f>
        <v>3834642889</v>
      </c>
      <c r="M121" s="7">
        <f>SUM(M118:M119)</f>
        <v>3814303750</v>
      </c>
    </row>
    <row r="122" spans="1:13" ht="8.1" customHeight="1" x14ac:dyDescent="0.5">
      <c r="B122" s="23"/>
      <c r="G122" s="193"/>
      <c r="K122" s="193"/>
    </row>
    <row r="123" spans="1:13" ht="20.100000000000001" customHeight="1" thickBot="1" x14ac:dyDescent="0.55000000000000004">
      <c r="A123" s="1" t="s">
        <v>74</v>
      </c>
      <c r="G123" s="194">
        <f>G72+G121</f>
        <v>5005521700</v>
      </c>
      <c r="I123" s="33">
        <f>I72+I121</f>
        <v>4883395002</v>
      </c>
      <c r="K123" s="194">
        <f>K72+K121</f>
        <v>4489309776</v>
      </c>
      <c r="M123" s="33">
        <f>M72+M121</f>
        <v>4350180080</v>
      </c>
    </row>
    <row r="124" spans="1:13" ht="20.100000000000001" customHeight="1" thickTop="1" x14ac:dyDescent="0.5">
      <c r="A124" s="1"/>
      <c r="G124" s="11"/>
      <c r="H124" s="11"/>
      <c r="I124" s="11"/>
      <c r="J124" s="11"/>
      <c r="K124" s="11"/>
      <c r="L124" s="11"/>
      <c r="M124" s="11"/>
    </row>
    <row r="125" spans="1:13" ht="20.100000000000001" customHeight="1" x14ac:dyDescent="0.5">
      <c r="A125" s="1"/>
      <c r="G125" s="11"/>
      <c r="H125" s="11"/>
      <c r="I125" s="11"/>
      <c r="J125" s="11"/>
      <c r="K125" s="11"/>
      <c r="L125" s="11"/>
      <c r="M125" s="11"/>
    </row>
    <row r="126" spans="1:13" ht="20.100000000000001" customHeight="1" x14ac:dyDescent="0.5">
      <c r="A126" s="1"/>
      <c r="G126" s="11"/>
      <c r="I126" s="11"/>
      <c r="K126" s="11"/>
      <c r="M126" s="11"/>
    </row>
    <row r="127" spans="1:13" ht="20.100000000000001" customHeight="1" x14ac:dyDescent="0.5">
      <c r="A127" s="1"/>
      <c r="G127" s="11"/>
      <c r="I127" s="11"/>
      <c r="K127" s="11"/>
      <c r="M127" s="11"/>
    </row>
    <row r="128" spans="1:13" ht="20.100000000000001" customHeight="1" x14ac:dyDescent="0.5">
      <c r="A128" s="1"/>
      <c r="G128" s="11"/>
      <c r="I128" s="11"/>
      <c r="K128" s="11"/>
      <c r="M128" s="11"/>
    </row>
    <row r="129" spans="1:13" ht="20.100000000000001" customHeight="1" x14ac:dyDescent="0.5">
      <c r="A129" s="1"/>
      <c r="G129" s="11"/>
      <c r="I129" s="11"/>
      <c r="K129" s="11"/>
      <c r="M129" s="11"/>
    </row>
    <row r="130" spans="1:13" ht="20.100000000000001" customHeight="1" x14ac:dyDescent="0.5">
      <c r="A130" s="1"/>
      <c r="G130" s="11"/>
      <c r="I130" s="11"/>
      <c r="K130" s="11"/>
      <c r="M130" s="11"/>
    </row>
    <row r="131" spans="1:13" ht="20.100000000000001" customHeight="1" x14ac:dyDescent="0.5">
      <c r="A131" s="1"/>
      <c r="G131" s="11"/>
      <c r="I131" s="11"/>
      <c r="K131" s="11"/>
      <c r="M131" s="11"/>
    </row>
    <row r="132" spans="1:13" ht="20.100000000000001" customHeight="1" x14ac:dyDescent="0.5">
      <c r="A132" s="1"/>
      <c r="G132" s="11"/>
      <c r="I132" s="11"/>
      <c r="K132" s="11"/>
      <c r="M132" s="11"/>
    </row>
    <row r="133" spans="1:13" ht="20.100000000000001" customHeight="1" x14ac:dyDescent="0.5">
      <c r="A133" s="1"/>
      <c r="G133" s="11"/>
      <c r="I133" s="11"/>
      <c r="K133" s="11"/>
      <c r="M133" s="11"/>
    </row>
    <row r="134" spans="1:13" ht="20.100000000000001" customHeight="1" x14ac:dyDescent="0.5">
      <c r="A134" s="1"/>
      <c r="G134" s="11"/>
      <c r="I134" s="11"/>
      <c r="K134" s="11"/>
      <c r="M134" s="11"/>
    </row>
    <row r="135" spans="1:13" ht="11.25" customHeight="1" x14ac:dyDescent="0.5">
      <c r="A135" s="1"/>
      <c r="G135" s="11"/>
      <c r="I135" s="11"/>
      <c r="K135" s="11"/>
      <c r="M135" s="11"/>
    </row>
    <row r="136" spans="1:13" ht="21.95" customHeight="1" x14ac:dyDescent="0.5">
      <c r="A136" s="39" t="str">
        <f>A45</f>
        <v>หมายเหตุประกอบงบการเงินรวมและงบการเงินเฉพาะกิจการเป็นส่วนหนึ่งของงบการเงินนี้</v>
      </c>
      <c r="B136" s="6"/>
      <c r="C136" s="6"/>
      <c r="D136" s="6"/>
      <c r="E136" s="35"/>
      <c r="F136" s="6"/>
      <c r="G136" s="7"/>
      <c r="H136" s="8"/>
      <c r="I136" s="7"/>
      <c r="J136" s="6"/>
      <c r="K136" s="7"/>
      <c r="L136" s="8"/>
      <c r="M136" s="7"/>
    </row>
  </sheetData>
  <mergeCells count="7">
    <mergeCell ref="G96:I96"/>
    <mergeCell ref="K96:M96"/>
    <mergeCell ref="G5:I5"/>
    <mergeCell ref="K5:M5"/>
    <mergeCell ref="A43:M43"/>
    <mergeCell ref="G50:I50"/>
    <mergeCell ref="K50:M50"/>
  </mergeCells>
  <pageMargins left="0.9" right="0.5" top="0.5" bottom="0.6" header="0.49" footer="0.4"/>
  <pageSetup paperSize="9" scale="95" firstPageNumber="6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5" max="12" man="1"/>
    <brk id="9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"/>
  <sheetViews>
    <sheetView topLeftCell="A15" zoomScaleNormal="100" zoomScaleSheetLayoutView="90" workbookViewId="0">
      <selection activeCell="Q29" sqref="Q29"/>
    </sheetView>
  </sheetViews>
  <sheetFormatPr defaultColWidth="10.28515625" defaultRowHeight="19.5" customHeight="1" x14ac:dyDescent="0.5"/>
  <cols>
    <col min="1" max="3" width="1.7109375" style="9" customWidth="1"/>
    <col min="4" max="4" width="35.28515625" style="9" customWidth="1"/>
    <col min="5" max="5" width="8" style="38" customWidth="1"/>
    <col min="6" max="6" width="0.7109375" style="9" customWidth="1"/>
    <col min="7" max="7" width="13.5703125" style="11" customWidth="1"/>
    <col min="8" max="8" width="0.7109375" style="25" customWidth="1"/>
    <col min="9" max="9" width="13.5703125" style="11" customWidth="1"/>
    <col min="10" max="10" width="0.7109375" style="9" customWidth="1"/>
    <col min="11" max="11" width="13.5703125" style="11" customWidth="1"/>
    <col min="12" max="12" width="0.7109375" style="25" customWidth="1"/>
    <col min="13" max="13" width="13.5703125" style="11" customWidth="1"/>
    <col min="14" max="16384" width="10.28515625" style="9"/>
  </cols>
  <sheetData>
    <row r="1" spans="1:13" ht="19.149999999999999" customHeight="1" x14ac:dyDescent="0.5">
      <c r="A1" s="168" t="s">
        <v>100</v>
      </c>
    </row>
    <row r="2" spans="1:13" ht="19.149999999999999" customHeight="1" x14ac:dyDescent="0.5">
      <c r="A2" s="44" t="s">
        <v>111</v>
      </c>
    </row>
    <row r="3" spans="1:13" ht="19.149999999999999" customHeight="1" x14ac:dyDescent="0.5">
      <c r="A3" s="159" t="s">
        <v>192</v>
      </c>
      <c r="B3" s="6"/>
      <c r="C3" s="6"/>
      <c r="D3" s="6"/>
      <c r="E3" s="35"/>
      <c r="F3" s="6"/>
      <c r="G3" s="7"/>
      <c r="H3" s="8"/>
      <c r="I3" s="7"/>
      <c r="J3" s="6"/>
      <c r="K3" s="7"/>
      <c r="L3" s="8"/>
      <c r="M3" s="7"/>
    </row>
    <row r="4" spans="1:13" ht="14.25" customHeight="1" x14ac:dyDescent="0.5">
      <c r="A4" s="48"/>
    </row>
    <row r="5" spans="1:13" ht="19.350000000000001" customHeight="1" x14ac:dyDescent="0.5">
      <c r="A5" s="48"/>
      <c r="G5" s="226" t="s">
        <v>109</v>
      </c>
      <c r="H5" s="226"/>
      <c r="I5" s="226"/>
      <c r="K5" s="226" t="s">
        <v>110</v>
      </c>
      <c r="L5" s="226"/>
      <c r="M5" s="226"/>
    </row>
    <row r="6" spans="1:13" ht="19.149999999999999" customHeight="1" x14ac:dyDescent="0.5">
      <c r="E6" s="66"/>
      <c r="F6" s="44"/>
      <c r="G6" s="16" t="s">
        <v>190</v>
      </c>
      <c r="H6" s="17"/>
      <c r="I6" s="16" t="s">
        <v>139</v>
      </c>
      <c r="J6" s="15"/>
      <c r="K6" s="16" t="s">
        <v>190</v>
      </c>
      <c r="L6" s="17"/>
      <c r="M6" s="16" t="s">
        <v>139</v>
      </c>
    </row>
    <row r="7" spans="1:13" ht="19.149999999999999" customHeight="1" x14ac:dyDescent="0.5">
      <c r="E7" s="18" t="s">
        <v>1</v>
      </c>
      <c r="F7" s="44"/>
      <c r="G7" s="19" t="s">
        <v>2</v>
      </c>
      <c r="H7" s="169"/>
      <c r="I7" s="19" t="s">
        <v>2</v>
      </c>
      <c r="J7" s="44"/>
      <c r="K7" s="19" t="s">
        <v>2</v>
      </c>
      <c r="L7" s="169"/>
      <c r="M7" s="19" t="s">
        <v>2</v>
      </c>
    </row>
    <row r="8" spans="1:13" ht="6" customHeight="1" x14ac:dyDescent="0.5">
      <c r="E8" s="21"/>
      <c r="F8" s="44"/>
      <c r="G8" s="192"/>
      <c r="H8" s="169"/>
      <c r="I8" s="22"/>
      <c r="J8" s="44"/>
      <c r="K8" s="192"/>
      <c r="L8" s="169"/>
      <c r="M8" s="22"/>
    </row>
    <row r="9" spans="1:13" ht="19.149999999999999" customHeight="1" x14ac:dyDescent="0.5">
      <c r="A9" s="9" t="s">
        <v>85</v>
      </c>
      <c r="E9" s="38">
        <v>9</v>
      </c>
      <c r="G9" s="149">
        <v>3383981685</v>
      </c>
      <c r="I9" s="11">
        <v>3116378226</v>
      </c>
      <c r="J9" s="25"/>
      <c r="K9" s="149">
        <v>2478553427</v>
      </c>
      <c r="L9" s="9"/>
      <c r="M9" s="11">
        <v>2311930075</v>
      </c>
    </row>
    <row r="10" spans="1:13" ht="19.149999999999999" customHeight="1" x14ac:dyDescent="0.5">
      <c r="A10" s="9" t="s">
        <v>77</v>
      </c>
      <c r="E10" s="38">
        <v>29</v>
      </c>
      <c r="G10" s="150">
        <v>-2125795616</v>
      </c>
      <c r="I10" s="7">
        <v>-1809291627</v>
      </c>
      <c r="J10" s="25"/>
      <c r="K10" s="150">
        <v>-1671400080</v>
      </c>
      <c r="L10" s="9"/>
      <c r="M10" s="7">
        <v>-1426212857</v>
      </c>
    </row>
    <row r="11" spans="1:13" ht="6" customHeight="1" x14ac:dyDescent="0.5">
      <c r="A11" s="170"/>
      <c r="G11" s="149"/>
      <c r="J11" s="25"/>
      <c r="K11" s="149"/>
      <c r="L11" s="9"/>
    </row>
    <row r="12" spans="1:13" ht="19.149999999999999" customHeight="1" x14ac:dyDescent="0.5">
      <c r="A12" s="44" t="s">
        <v>25</v>
      </c>
      <c r="G12" s="149">
        <f>SUM(G9:G10)</f>
        <v>1258186069</v>
      </c>
      <c r="I12" s="11">
        <f>SUM(I9:I10)</f>
        <v>1307086599</v>
      </c>
      <c r="J12" s="25"/>
      <c r="K12" s="149">
        <f>SUM(K9:K10)</f>
        <v>807153347</v>
      </c>
      <c r="L12" s="9"/>
      <c r="M12" s="11">
        <f>SUM(M9:M10)</f>
        <v>885717218</v>
      </c>
    </row>
    <row r="13" spans="1:13" ht="19.149999999999999" customHeight="1" x14ac:dyDescent="0.5">
      <c r="A13" s="2" t="s">
        <v>227</v>
      </c>
      <c r="G13" s="149">
        <v>10490245</v>
      </c>
      <c r="I13" s="11">
        <v>10306230</v>
      </c>
      <c r="J13" s="25"/>
      <c r="K13" s="149">
        <v>18194166</v>
      </c>
      <c r="L13" s="9"/>
      <c r="M13" s="11">
        <v>2635223</v>
      </c>
    </row>
    <row r="14" spans="1:13" ht="19.149999999999999" customHeight="1" x14ac:dyDescent="0.5">
      <c r="A14" s="9" t="s">
        <v>26</v>
      </c>
      <c r="E14" s="38">
        <v>27</v>
      </c>
      <c r="G14" s="153">
        <v>7078586</v>
      </c>
      <c r="I14" s="42">
        <v>4439122</v>
      </c>
      <c r="J14" s="25"/>
      <c r="K14" s="153">
        <v>56402988</v>
      </c>
      <c r="L14" s="9"/>
      <c r="M14" s="42">
        <v>65267285</v>
      </c>
    </row>
    <row r="15" spans="1:13" ht="19.149999999999999" customHeight="1" x14ac:dyDescent="0.5">
      <c r="A15" s="9" t="s">
        <v>27</v>
      </c>
      <c r="E15" s="189">
        <v>29</v>
      </c>
      <c r="G15" s="149">
        <v>-218426954</v>
      </c>
      <c r="I15" s="11">
        <v>-187151341</v>
      </c>
      <c r="J15" s="25"/>
      <c r="K15" s="149">
        <v>-168769715</v>
      </c>
      <c r="L15" s="9"/>
      <c r="M15" s="11">
        <v>-141825183</v>
      </c>
    </row>
    <row r="16" spans="1:13" ht="19.149999999999999" customHeight="1" x14ac:dyDescent="0.5">
      <c r="A16" s="9" t="s">
        <v>28</v>
      </c>
      <c r="E16" s="189">
        <v>29</v>
      </c>
      <c r="G16" s="149">
        <v>-444307172</v>
      </c>
      <c r="I16" s="11">
        <v>-412635047</v>
      </c>
      <c r="J16" s="25"/>
      <c r="K16" s="149">
        <v>-309198168</v>
      </c>
      <c r="L16" s="9"/>
      <c r="M16" s="11">
        <v>-294427675</v>
      </c>
    </row>
    <row r="17" spans="1:13" ht="19.149999999999999" customHeight="1" x14ac:dyDescent="0.5">
      <c r="A17" s="9" t="s">
        <v>142</v>
      </c>
      <c r="E17" s="38">
        <v>13</v>
      </c>
      <c r="G17" s="149">
        <v>-6457484</v>
      </c>
      <c r="I17" s="11">
        <v>-19719903</v>
      </c>
      <c r="J17" s="25"/>
      <c r="K17" s="149">
        <v>-6329645</v>
      </c>
      <c r="L17" s="9"/>
      <c r="M17" s="11">
        <v>-17197929</v>
      </c>
    </row>
    <row r="18" spans="1:13" ht="19.149999999999999" customHeight="1" x14ac:dyDescent="0.5">
      <c r="A18" s="9" t="s">
        <v>29</v>
      </c>
      <c r="E18" s="38">
        <v>28</v>
      </c>
      <c r="G18" s="196">
        <v>-8861475</v>
      </c>
      <c r="I18" s="188">
        <v>-7913956</v>
      </c>
      <c r="J18" s="25"/>
      <c r="K18" s="196">
        <v>-8848222</v>
      </c>
      <c r="L18" s="9"/>
      <c r="M18" s="188">
        <v>-8790794</v>
      </c>
    </row>
    <row r="19" spans="1:13" ht="6" customHeight="1" x14ac:dyDescent="0.5">
      <c r="A19" s="171"/>
      <c r="G19" s="149"/>
      <c r="J19" s="25"/>
      <c r="K19" s="149"/>
      <c r="L19" s="9"/>
    </row>
    <row r="20" spans="1:13" ht="19.149999999999999" customHeight="1" x14ac:dyDescent="0.5">
      <c r="A20" s="44" t="s">
        <v>61</v>
      </c>
      <c r="G20" s="149">
        <f>SUM(G12:G18)</f>
        <v>597701815</v>
      </c>
      <c r="I20" s="11">
        <f>SUM(I12:I18)</f>
        <v>694411704</v>
      </c>
      <c r="J20" s="25"/>
      <c r="K20" s="149">
        <f>SUM(K12:K18)</f>
        <v>388604751</v>
      </c>
      <c r="L20" s="9"/>
      <c r="M20" s="11">
        <f>SUM(M12:M18)</f>
        <v>491378145</v>
      </c>
    </row>
    <row r="21" spans="1:13" ht="19.149999999999999" customHeight="1" x14ac:dyDescent="0.5">
      <c r="A21" s="9" t="s">
        <v>30</v>
      </c>
      <c r="E21" s="38">
        <v>30</v>
      </c>
      <c r="G21" s="150">
        <v>-115793289</v>
      </c>
      <c r="I21" s="7">
        <v>-128688348</v>
      </c>
      <c r="J21" s="25"/>
      <c r="K21" s="150">
        <v>-68265612</v>
      </c>
      <c r="L21" s="9"/>
      <c r="M21" s="7">
        <v>-85522168</v>
      </c>
    </row>
    <row r="22" spans="1:13" ht="6" customHeight="1" x14ac:dyDescent="0.5">
      <c r="G22" s="149"/>
      <c r="J22" s="25"/>
      <c r="K22" s="149"/>
      <c r="L22" s="9"/>
    </row>
    <row r="23" spans="1:13" ht="19.149999999999999" customHeight="1" x14ac:dyDescent="0.5">
      <c r="A23" s="15" t="s">
        <v>197</v>
      </c>
      <c r="B23" s="2"/>
      <c r="C23" s="2"/>
      <c r="G23" s="149">
        <f>SUM(G20:G21)</f>
        <v>481908526</v>
      </c>
      <c r="I23" s="11">
        <f>SUM(I20:I21)</f>
        <v>565723356</v>
      </c>
      <c r="J23" s="25"/>
      <c r="K23" s="149">
        <f>SUM(K20:K21)</f>
        <v>320339139</v>
      </c>
      <c r="L23" s="9"/>
      <c r="M23" s="11">
        <f>SUM(M20:M21)</f>
        <v>405855977</v>
      </c>
    </row>
    <row r="24" spans="1:13" ht="19.149999999999999" customHeight="1" x14ac:dyDescent="0.5">
      <c r="A24" s="2" t="s">
        <v>198</v>
      </c>
      <c r="B24" s="2"/>
      <c r="C24" s="2"/>
      <c r="G24" s="149"/>
      <c r="J24" s="25"/>
      <c r="K24" s="149"/>
      <c r="L24" s="9"/>
    </row>
    <row r="25" spans="1:13" ht="19.149999999999999" customHeight="1" x14ac:dyDescent="0.5">
      <c r="A25" s="15"/>
      <c r="B25" s="2" t="s">
        <v>195</v>
      </c>
      <c r="C25" s="2"/>
      <c r="E25" s="38">
        <v>10</v>
      </c>
      <c r="G25" s="150">
        <v>-59116792</v>
      </c>
      <c r="I25" s="7">
        <v>-48416804</v>
      </c>
      <c r="J25" s="25"/>
      <c r="K25" s="150">
        <v>0</v>
      </c>
      <c r="L25" s="9"/>
      <c r="M25" s="7">
        <v>0</v>
      </c>
    </row>
    <row r="26" spans="1:13" ht="6" customHeight="1" x14ac:dyDescent="0.5">
      <c r="A26" s="44"/>
      <c r="G26" s="149"/>
      <c r="J26" s="25"/>
      <c r="K26" s="149"/>
      <c r="L26" s="9"/>
    </row>
    <row r="27" spans="1:13" ht="19.149999999999999" customHeight="1" thickBot="1" x14ac:dyDescent="0.55000000000000004">
      <c r="A27" s="44" t="s">
        <v>196</v>
      </c>
      <c r="G27" s="194">
        <f>SUM(G23:G25)</f>
        <v>422791734</v>
      </c>
      <c r="I27" s="33">
        <f>SUM(I23:I25)</f>
        <v>517306552</v>
      </c>
      <c r="J27" s="25"/>
      <c r="K27" s="194">
        <f>SUM(K23:K25)</f>
        <v>320339139</v>
      </c>
      <c r="L27" s="9"/>
      <c r="M27" s="33">
        <f>SUM(M23:M25)</f>
        <v>405855977</v>
      </c>
    </row>
    <row r="28" spans="1:13" ht="6" customHeight="1" thickTop="1" x14ac:dyDescent="0.5">
      <c r="A28" s="44"/>
      <c r="G28" s="149"/>
      <c r="J28" s="25"/>
      <c r="K28" s="149"/>
      <c r="L28" s="9"/>
    </row>
    <row r="29" spans="1:13" ht="19.149999999999999" customHeight="1" x14ac:dyDescent="0.5">
      <c r="A29" s="44" t="s">
        <v>182</v>
      </c>
      <c r="G29" s="197"/>
      <c r="H29" s="42"/>
      <c r="I29" s="9"/>
      <c r="J29" s="42"/>
      <c r="K29" s="197"/>
      <c r="L29" s="9"/>
      <c r="M29" s="9"/>
    </row>
    <row r="30" spans="1:13" ht="19.149999999999999" customHeight="1" x14ac:dyDescent="0.5">
      <c r="A30" s="172" t="s">
        <v>116</v>
      </c>
      <c r="G30" s="197"/>
      <c r="H30" s="42"/>
      <c r="I30" s="9"/>
      <c r="J30" s="42"/>
      <c r="K30" s="197"/>
      <c r="L30" s="9"/>
      <c r="M30" s="9"/>
    </row>
    <row r="31" spans="1:13" ht="19.149999999999999" customHeight="1" x14ac:dyDescent="0.5">
      <c r="A31" s="172"/>
      <c r="B31" s="172" t="s">
        <v>99</v>
      </c>
      <c r="G31" s="197"/>
      <c r="H31" s="42"/>
      <c r="I31" s="9"/>
      <c r="J31" s="42"/>
      <c r="K31" s="197"/>
      <c r="L31" s="9"/>
      <c r="M31" s="9"/>
    </row>
    <row r="32" spans="1:13" ht="19.149999999999999" customHeight="1" x14ac:dyDescent="0.5">
      <c r="B32" s="9" t="s">
        <v>158</v>
      </c>
      <c r="G32" s="197"/>
      <c r="H32" s="42"/>
      <c r="I32" s="9"/>
      <c r="J32" s="42"/>
      <c r="K32" s="197"/>
      <c r="L32" s="9"/>
      <c r="M32" s="9"/>
    </row>
    <row r="33" spans="1:13" ht="19.149999999999999" customHeight="1" x14ac:dyDescent="0.5">
      <c r="C33" s="9" t="s">
        <v>159</v>
      </c>
      <c r="E33" s="38">
        <v>23</v>
      </c>
      <c r="G33" s="149">
        <v>0</v>
      </c>
      <c r="H33" s="42"/>
      <c r="I33" s="11">
        <v>-2808990</v>
      </c>
      <c r="J33" s="42"/>
      <c r="K33" s="149">
        <v>0</v>
      </c>
      <c r="L33" s="9"/>
      <c r="M33" s="11">
        <v>-286940</v>
      </c>
    </row>
    <row r="34" spans="1:13" ht="19.149999999999999" customHeight="1" x14ac:dyDescent="0.5">
      <c r="B34" s="9" t="s">
        <v>160</v>
      </c>
      <c r="G34" s="197"/>
      <c r="H34" s="42"/>
      <c r="I34" s="9"/>
      <c r="J34" s="42"/>
      <c r="K34" s="197"/>
      <c r="L34" s="9"/>
      <c r="M34" s="9"/>
    </row>
    <row r="35" spans="1:13" ht="19.149999999999999" customHeight="1" x14ac:dyDescent="0.5">
      <c r="C35" s="9" t="s">
        <v>161</v>
      </c>
      <c r="G35" s="150">
        <v>0</v>
      </c>
      <c r="H35" s="42"/>
      <c r="I35" s="7">
        <v>561798</v>
      </c>
      <c r="J35" s="42"/>
      <c r="K35" s="150">
        <v>0</v>
      </c>
      <c r="L35" s="9"/>
      <c r="M35" s="7">
        <v>57388</v>
      </c>
    </row>
    <row r="36" spans="1:13" ht="4.5" customHeight="1" x14ac:dyDescent="0.5">
      <c r="G36" s="149"/>
      <c r="H36" s="42"/>
      <c r="J36" s="42"/>
      <c r="K36" s="149"/>
      <c r="L36" s="9"/>
    </row>
    <row r="37" spans="1:13" ht="19.149999999999999" customHeight="1" x14ac:dyDescent="0.5">
      <c r="A37" s="172"/>
      <c r="B37" s="9" t="s">
        <v>117</v>
      </c>
      <c r="G37" s="197"/>
      <c r="H37" s="42"/>
      <c r="I37" s="9"/>
      <c r="J37" s="42"/>
      <c r="K37" s="197"/>
      <c r="L37" s="9"/>
      <c r="M37" s="9"/>
    </row>
    <row r="38" spans="1:13" ht="19.149999999999999" customHeight="1" x14ac:dyDescent="0.5">
      <c r="A38" s="172"/>
      <c r="C38" s="9" t="s">
        <v>118</v>
      </c>
      <c r="G38" s="198">
        <f>SUM(G33:G35)</f>
        <v>0</v>
      </c>
      <c r="H38" s="42"/>
      <c r="I38" s="51">
        <f>SUM(I33:I35)</f>
        <v>-2247192</v>
      </c>
      <c r="J38" s="42"/>
      <c r="K38" s="198">
        <f>SUM(K33:K35)</f>
        <v>0</v>
      </c>
      <c r="L38" s="42"/>
      <c r="M38" s="51">
        <f>SUM(M33:M35)</f>
        <v>-229552</v>
      </c>
    </row>
    <row r="39" spans="1:13" ht="3.75" customHeight="1" x14ac:dyDescent="0.5">
      <c r="G39" s="149"/>
      <c r="H39" s="42"/>
      <c r="J39" s="42"/>
      <c r="K39" s="149"/>
      <c r="L39" s="9"/>
    </row>
    <row r="40" spans="1:13" ht="19.149999999999999" customHeight="1" x14ac:dyDescent="0.5">
      <c r="A40" s="172" t="s">
        <v>98</v>
      </c>
      <c r="G40" s="197"/>
      <c r="H40" s="42"/>
      <c r="I40" s="9"/>
      <c r="J40" s="42"/>
      <c r="K40" s="197"/>
      <c r="L40" s="9"/>
      <c r="M40" s="9"/>
    </row>
    <row r="41" spans="1:13" ht="19.149999999999999" customHeight="1" x14ac:dyDescent="0.5">
      <c r="A41" s="172"/>
      <c r="B41" s="172" t="s">
        <v>99</v>
      </c>
      <c r="G41" s="197"/>
      <c r="H41" s="42"/>
      <c r="I41" s="9"/>
      <c r="J41" s="42"/>
      <c r="K41" s="197"/>
      <c r="L41" s="9"/>
      <c r="M41" s="9"/>
    </row>
    <row r="42" spans="1:13" ht="19.149999999999999" customHeight="1" x14ac:dyDescent="0.5">
      <c r="A42" s="172"/>
      <c r="B42" s="9" t="s">
        <v>63</v>
      </c>
      <c r="G42" s="150">
        <v>13643755</v>
      </c>
      <c r="H42" s="42"/>
      <c r="I42" s="7">
        <v>4755003</v>
      </c>
      <c r="J42" s="42"/>
      <c r="K42" s="198">
        <v>0</v>
      </c>
      <c r="L42" s="42"/>
      <c r="M42" s="51">
        <v>0</v>
      </c>
    </row>
    <row r="43" spans="1:13" ht="19.149999999999999" customHeight="1" x14ac:dyDescent="0.5">
      <c r="A43" s="172"/>
      <c r="B43" s="9" t="s">
        <v>64</v>
      </c>
      <c r="G43" s="197"/>
      <c r="H43" s="42"/>
      <c r="I43" s="9"/>
      <c r="J43" s="42"/>
      <c r="K43" s="197"/>
      <c r="L43" s="9"/>
      <c r="M43" s="9"/>
    </row>
    <row r="44" spans="1:13" ht="19.149999999999999" customHeight="1" x14ac:dyDescent="0.5">
      <c r="A44" s="172"/>
      <c r="C44" s="9" t="s">
        <v>65</v>
      </c>
      <c r="G44" s="198">
        <f>G42</f>
        <v>13643755</v>
      </c>
      <c r="H44" s="42"/>
      <c r="I44" s="51">
        <f>I42</f>
        <v>4755003</v>
      </c>
      <c r="J44" s="42"/>
      <c r="K44" s="198">
        <f>K42</f>
        <v>0</v>
      </c>
      <c r="L44" s="42"/>
      <c r="M44" s="51">
        <f>M42</f>
        <v>0</v>
      </c>
    </row>
    <row r="45" spans="1:13" ht="4.1500000000000004" customHeight="1" x14ac:dyDescent="0.5">
      <c r="G45" s="149"/>
      <c r="H45" s="42"/>
      <c r="J45" s="42"/>
      <c r="K45" s="149"/>
      <c r="L45" s="9"/>
    </row>
    <row r="46" spans="1:13" ht="19.149999999999999" customHeight="1" x14ac:dyDescent="0.5">
      <c r="A46" s="44" t="s">
        <v>183</v>
      </c>
      <c r="B46" s="44"/>
      <c r="C46" s="44"/>
      <c r="D46" s="44"/>
      <c r="G46" s="198">
        <f>SUM(G38,G44)</f>
        <v>13643755</v>
      </c>
      <c r="H46" s="42"/>
      <c r="I46" s="51">
        <f>SUM(I38,I44)</f>
        <v>2507811</v>
      </c>
      <c r="J46" s="42"/>
      <c r="K46" s="198">
        <f>SUM(K38,K44)</f>
        <v>0</v>
      </c>
      <c r="L46" s="9"/>
      <c r="M46" s="51">
        <f>SUM(M38,M44)</f>
        <v>-229552</v>
      </c>
    </row>
    <row r="47" spans="1:13" ht="4.1500000000000004" customHeight="1" x14ac:dyDescent="0.5">
      <c r="A47" s="44"/>
      <c r="B47" s="44"/>
      <c r="C47" s="44"/>
      <c r="D47" s="44"/>
      <c r="G47" s="199"/>
      <c r="H47" s="42"/>
      <c r="I47" s="173"/>
      <c r="J47" s="42"/>
      <c r="K47" s="199"/>
      <c r="L47" s="9"/>
      <c r="M47" s="173"/>
    </row>
    <row r="48" spans="1:13" ht="19.149999999999999" customHeight="1" thickBot="1" x14ac:dyDescent="0.55000000000000004">
      <c r="A48" s="44" t="s">
        <v>113</v>
      </c>
      <c r="G48" s="200">
        <f>SUM(G27,G46)</f>
        <v>436435489</v>
      </c>
      <c r="H48" s="42"/>
      <c r="I48" s="52">
        <f>SUM(I27,I46)</f>
        <v>519814363</v>
      </c>
      <c r="J48" s="42"/>
      <c r="K48" s="200">
        <f>SUM(K27,K46)</f>
        <v>320339139</v>
      </c>
      <c r="L48" s="42"/>
      <c r="M48" s="52">
        <f>SUM(M27,M46)</f>
        <v>405626425</v>
      </c>
    </row>
    <row r="49" spans="1:13" ht="17.25" customHeight="1" thickTop="1" x14ac:dyDescent="0.5">
      <c r="A49" s="44"/>
      <c r="G49" s="42"/>
      <c r="H49" s="42"/>
      <c r="I49" s="42"/>
      <c r="J49" s="42"/>
      <c r="K49" s="42"/>
      <c r="L49" s="42"/>
      <c r="M49" s="42"/>
    </row>
    <row r="50" spans="1:13" ht="17.25" customHeight="1" x14ac:dyDescent="0.5">
      <c r="A50" s="44"/>
      <c r="G50" s="42"/>
      <c r="H50" s="42"/>
      <c r="I50" s="42"/>
      <c r="J50" s="42"/>
      <c r="K50" s="42"/>
      <c r="L50" s="42"/>
      <c r="M50" s="42"/>
    </row>
    <row r="51" spans="1:13" ht="17.25" customHeight="1" x14ac:dyDescent="0.5">
      <c r="A51" s="44"/>
      <c r="G51" s="42"/>
      <c r="H51" s="42"/>
      <c r="I51" s="42"/>
      <c r="J51" s="42"/>
      <c r="K51" s="42"/>
      <c r="L51" s="42"/>
      <c r="M51" s="42"/>
    </row>
    <row r="52" spans="1:13" ht="23.25" customHeight="1" x14ac:dyDescent="0.5">
      <c r="A52" s="44"/>
      <c r="G52" s="42"/>
      <c r="H52" s="42"/>
      <c r="I52" s="42"/>
      <c r="J52" s="42"/>
      <c r="K52" s="42"/>
      <c r="L52" s="42"/>
      <c r="M52" s="42"/>
    </row>
    <row r="53" spans="1:13" ht="21.95" customHeight="1" x14ac:dyDescent="0.5">
      <c r="A53" s="6" t="str">
        <f>'T6-8'!A136</f>
        <v>หมายเหตุประกอบงบการเงินรวมและงบการเงินเฉพาะกิจการเป็นส่วนหนึ่งของงบการเงินนี้</v>
      </c>
      <c r="B53" s="6"/>
      <c r="C53" s="6"/>
      <c r="D53" s="6"/>
      <c r="E53" s="35"/>
      <c r="F53" s="6"/>
      <c r="G53" s="7"/>
      <c r="H53" s="51"/>
      <c r="I53" s="7"/>
      <c r="J53" s="51"/>
      <c r="K53" s="7"/>
      <c r="L53" s="6"/>
      <c r="M53" s="7"/>
    </row>
    <row r="54" spans="1:13" ht="19.5" customHeight="1" x14ac:dyDescent="0.5">
      <c r="A54" s="168" t="s">
        <v>100</v>
      </c>
    </row>
    <row r="55" spans="1:13" ht="19.5" customHeight="1" x14ac:dyDescent="0.5">
      <c r="A55" s="44" t="s">
        <v>126</v>
      </c>
    </row>
    <row r="56" spans="1:13" ht="19.5" customHeight="1" x14ac:dyDescent="0.5">
      <c r="A56" s="159" t="str">
        <f>A3</f>
        <v>สำหรับปีสิ้นสุดวันที่ 31 ธันวาคม พ.ศ. 2564</v>
      </c>
      <c r="B56" s="6"/>
      <c r="C56" s="6"/>
      <c r="D56" s="6"/>
      <c r="E56" s="35"/>
      <c r="F56" s="6"/>
      <c r="G56" s="7"/>
      <c r="H56" s="8"/>
      <c r="I56" s="7"/>
      <c r="J56" s="6"/>
      <c r="K56" s="7"/>
      <c r="L56" s="8"/>
      <c r="M56" s="7"/>
    </row>
    <row r="57" spans="1:13" ht="19.5" customHeight="1" x14ac:dyDescent="0.5">
      <c r="A57" s="44"/>
      <c r="H57" s="42"/>
      <c r="J57" s="42"/>
      <c r="L57" s="9"/>
    </row>
    <row r="58" spans="1:13" ht="19.5" customHeight="1" x14ac:dyDescent="0.5">
      <c r="A58" s="44"/>
      <c r="G58" s="226" t="s">
        <v>109</v>
      </c>
      <c r="H58" s="226"/>
      <c r="I58" s="226"/>
      <c r="K58" s="226" t="s">
        <v>110</v>
      </c>
      <c r="L58" s="226"/>
      <c r="M58" s="226"/>
    </row>
    <row r="59" spans="1:13" ht="19.5" customHeight="1" x14ac:dyDescent="0.5">
      <c r="A59" s="44"/>
      <c r="E59" s="66"/>
      <c r="F59" s="44"/>
      <c r="G59" s="16" t="s">
        <v>190</v>
      </c>
      <c r="H59" s="17"/>
      <c r="I59" s="16" t="s">
        <v>139</v>
      </c>
      <c r="J59" s="15"/>
      <c r="K59" s="16" t="s">
        <v>190</v>
      </c>
      <c r="L59" s="17"/>
      <c r="M59" s="16" t="s">
        <v>139</v>
      </c>
    </row>
    <row r="60" spans="1:13" ht="19.5" customHeight="1" x14ac:dyDescent="0.5">
      <c r="E60" s="18" t="s">
        <v>1</v>
      </c>
      <c r="F60" s="44"/>
      <c r="G60" s="19" t="s">
        <v>2</v>
      </c>
      <c r="H60" s="169"/>
      <c r="I60" s="19" t="s">
        <v>2</v>
      </c>
      <c r="J60" s="44"/>
      <c r="K60" s="19" t="s">
        <v>2</v>
      </c>
      <c r="L60" s="169"/>
      <c r="M60" s="19" t="s">
        <v>2</v>
      </c>
    </row>
    <row r="61" spans="1:13" ht="8.1" customHeight="1" x14ac:dyDescent="0.5">
      <c r="E61" s="66"/>
      <c r="F61" s="44"/>
      <c r="G61" s="192"/>
      <c r="H61" s="169"/>
      <c r="I61" s="22"/>
      <c r="J61" s="44"/>
      <c r="K61" s="192"/>
      <c r="L61" s="169"/>
      <c r="M61" s="22"/>
    </row>
    <row r="62" spans="1:13" ht="19.5" customHeight="1" x14ac:dyDescent="0.5">
      <c r="A62" s="44" t="s">
        <v>184</v>
      </c>
      <c r="G62" s="197"/>
      <c r="H62" s="42"/>
      <c r="I62" s="9"/>
      <c r="J62" s="42"/>
      <c r="K62" s="197"/>
      <c r="L62" s="9"/>
      <c r="M62" s="9"/>
    </row>
    <row r="63" spans="1:13" ht="19.5" customHeight="1" x14ac:dyDescent="0.5">
      <c r="B63" s="9" t="s">
        <v>162</v>
      </c>
      <c r="G63" s="153">
        <f>G27-G64</f>
        <v>420095458</v>
      </c>
      <c r="H63" s="42"/>
      <c r="I63" s="42">
        <f>I27-I64</f>
        <v>519016386</v>
      </c>
      <c r="J63" s="42"/>
      <c r="K63" s="201">
        <f>K27-K64</f>
        <v>320339139</v>
      </c>
      <c r="L63" s="42"/>
      <c r="M63" s="42">
        <f>M27-M64</f>
        <v>405855977</v>
      </c>
    </row>
    <row r="64" spans="1:13" ht="19.5" customHeight="1" x14ac:dyDescent="0.5">
      <c r="B64" s="9" t="s">
        <v>156</v>
      </c>
      <c r="G64" s="198">
        <v>2696276</v>
      </c>
      <c r="H64" s="42"/>
      <c r="I64" s="51">
        <v>-1709834</v>
      </c>
      <c r="J64" s="42"/>
      <c r="K64" s="198">
        <v>0</v>
      </c>
      <c r="L64" s="42"/>
      <c r="M64" s="51">
        <v>0</v>
      </c>
    </row>
    <row r="65" spans="1:13" ht="8.1" customHeight="1" x14ac:dyDescent="0.5">
      <c r="A65" s="44"/>
      <c r="G65" s="199"/>
      <c r="H65" s="42"/>
      <c r="I65" s="173"/>
      <c r="J65" s="42"/>
      <c r="K65" s="199"/>
      <c r="L65" s="9"/>
      <c r="M65" s="173"/>
    </row>
    <row r="66" spans="1:13" ht="19.5" customHeight="1" thickBot="1" x14ac:dyDescent="0.55000000000000004">
      <c r="A66" s="44"/>
      <c r="G66" s="200">
        <f>SUM(G63:G64)</f>
        <v>422791734</v>
      </c>
      <c r="H66" s="42"/>
      <c r="I66" s="52">
        <f>SUM(I63:I64)</f>
        <v>517306552</v>
      </c>
      <c r="J66" s="42"/>
      <c r="K66" s="200">
        <f>SUM(K63:K64)</f>
        <v>320339139</v>
      </c>
      <c r="L66" s="42"/>
      <c r="M66" s="52">
        <f>SUM(M63:M64)</f>
        <v>405855977</v>
      </c>
    </row>
    <row r="67" spans="1:13" ht="19.5" customHeight="1" thickTop="1" x14ac:dyDescent="0.5">
      <c r="A67" s="44"/>
      <c r="G67" s="199"/>
      <c r="H67" s="42"/>
      <c r="I67" s="173"/>
      <c r="J67" s="42"/>
      <c r="K67" s="199"/>
      <c r="L67" s="9"/>
      <c r="M67" s="173"/>
    </row>
    <row r="68" spans="1:13" ht="19.5" customHeight="1" x14ac:dyDescent="0.5">
      <c r="A68" s="44" t="s">
        <v>66</v>
      </c>
      <c r="G68" s="199"/>
      <c r="H68" s="42"/>
      <c r="I68" s="173"/>
      <c r="J68" s="42"/>
      <c r="K68" s="199"/>
      <c r="L68" s="9"/>
      <c r="M68" s="173"/>
    </row>
    <row r="69" spans="1:13" ht="19.5" customHeight="1" x14ac:dyDescent="0.5">
      <c r="B69" s="9" t="s">
        <v>162</v>
      </c>
      <c r="G69" s="153"/>
      <c r="H69" s="42"/>
      <c r="I69" s="42"/>
      <c r="J69" s="42"/>
      <c r="K69" s="153"/>
      <c r="L69" s="42"/>
    </row>
    <row r="70" spans="1:13" ht="19.5" customHeight="1" x14ac:dyDescent="0.5">
      <c r="C70" s="29" t="s">
        <v>199</v>
      </c>
      <c r="D70" s="2"/>
      <c r="G70" s="201">
        <v>492411560</v>
      </c>
      <c r="H70" s="175"/>
      <c r="I70" s="175">
        <v>569962282</v>
      </c>
      <c r="J70" s="175"/>
      <c r="K70" s="201">
        <v>320339139</v>
      </c>
      <c r="L70" s="175"/>
      <c r="M70" s="175">
        <v>405626425</v>
      </c>
    </row>
    <row r="71" spans="1:13" ht="19.5" customHeight="1" x14ac:dyDescent="0.5">
      <c r="C71" s="29" t="s">
        <v>200</v>
      </c>
      <c r="D71" s="2"/>
      <c r="G71" s="201">
        <v>-59116792</v>
      </c>
      <c r="H71" s="175"/>
      <c r="I71" s="175">
        <v>-48416804</v>
      </c>
      <c r="J71" s="175"/>
      <c r="K71" s="201">
        <v>0</v>
      </c>
      <c r="L71" s="175"/>
      <c r="M71" s="175">
        <v>0</v>
      </c>
    </row>
    <row r="72" spans="1:13" ht="19.5" customHeight="1" x14ac:dyDescent="0.5">
      <c r="B72" s="9" t="s">
        <v>156</v>
      </c>
      <c r="G72" s="202">
        <v>3140721</v>
      </c>
      <c r="H72" s="175"/>
      <c r="I72" s="176">
        <v>-1731115</v>
      </c>
      <c r="J72" s="175"/>
      <c r="K72" s="202">
        <v>0</v>
      </c>
      <c r="L72" s="175"/>
      <c r="M72" s="176">
        <v>0</v>
      </c>
    </row>
    <row r="73" spans="1:13" ht="8.1" customHeight="1" x14ac:dyDescent="0.5">
      <c r="A73" s="44"/>
      <c r="G73" s="201"/>
      <c r="H73" s="175"/>
      <c r="I73" s="175"/>
      <c r="J73" s="175"/>
      <c r="K73" s="201"/>
      <c r="L73" s="175"/>
      <c r="M73" s="175"/>
    </row>
    <row r="74" spans="1:13" ht="19.5" customHeight="1" thickBot="1" x14ac:dyDescent="0.55000000000000004">
      <c r="A74" s="44"/>
      <c r="G74" s="203">
        <f>SUM(G70:G73)</f>
        <v>436435489</v>
      </c>
      <c r="H74" s="175"/>
      <c r="I74" s="177">
        <f>SUM(I70:I73)</f>
        <v>519814363</v>
      </c>
      <c r="J74" s="175"/>
      <c r="K74" s="203">
        <f>SUM(K70:K73)</f>
        <v>320339139</v>
      </c>
      <c r="L74" s="175"/>
      <c r="M74" s="177">
        <f>SUM(M70:M73)</f>
        <v>405626425</v>
      </c>
    </row>
    <row r="75" spans="1:13" ht="19.5" customHeight="1" thickTop="1" x14ac:dyDescent="0.5">
      <c r="A75" s="44"/>
      <c r="G75" s="201"/>
      <c r="H75" s="175"/>
      <c r="I75" s="175"/>
      <c r="J75" s="175"/>
      <c r="K75" s="201"/>
      <c r="L75" s="175"/>
      <c r="M75" s="175"/>
    </row>
    <row r="76" spans="1:13" ht="19.5" customHeight="1" x14ac:dyDescent="0.5">
      <c r="A76" s="44" t="s">
        <v>185</v>
      </c>
      <c r="E76" s="38">
        <v>31</v>
      </c>
      <c r="G76" s="201"/>
      <c r="H76" s="175"/>
      <c r="I76" s="175"/>
      <c r="J76" s="175"/>
      <c r="K76" s="201"/>
      <c r="L76" s="175"/>
      <c r="M76" s="175"/>
    </row>
    <row r="77" spans="1:13" ht="18.75" x14ac:dyDescent="0.5">
      <c r="A77" s="2" t="s">
        <v>202</v>
      </c>
      <c r="B77" s="2"/>
      <c r="C77" s="2"/>
      <c r="D77" s="2"/>
      <c r="G77" s="201"/>
      <c r="H77" s="175"/>
      <c r="I77" s="175"/>
      <c r="J77" s="175"/>
      <c r="K77" s="201"/>
      <c r="L77" s="175"/>
      <c r="M77" s="175"/>
    </row>
    <row r="78" spans="1:13" ht="18.75" x14ac:dyDescent="0.5">
      <c r="A78" s="2"/>
      <c r="B78" s="2" t="s">
        <v>203</v>
      </c>
      <c r="C78" s="2"/>
      <c r="D78" s="2"/>
      <c r="G78" s="204">
        <v>0.24</v>
      </c>
      <c r="H78" s="183"/>
      <c r="I78" s="183">
        <v>0.28000000000000003</v>
      </c>
      <c r="J78" s="183"/>
      <c r="K78" s="204">
        <v>0.16</v>
      </c>
      <c r="L78" s="183"/>
      <c r="M78" s="183">
        <v>0.20300000000000001</v>
      </c>
    </row>
    <row r="79" spans="1:13" ht="18.75" x14ac:dyDescent="0.5">
      <c r="A79" s="2"/>
      <c r="B79" s="2" t="s">
        <v>204</v>
      </c>
      <c r="C79" s="2"/>
      <c r="D79" s="2"/>
      <c r="G79" s="205">
        <v>-0.03</v>
      </c>
      <c r="H79" s="184"/>
      <c r="I79" s="185">
        <v>-0.02</v>
      </c>
      <c r="J79" s="183"/>
      <c r="K79" s="207">
        <v>0</v>
      </c>
      <c r="L79" s="183"/>
      <c r="M79" s="186">
        <v>0</v>
      </c>
    </row>
    <row r="80" spans="1:13" ht="8.1" customHeight="1" x14ac:dyDescent="0.5">
      <c r="A80" s="15"/>
      <c r="B80" s="2"/>
      <c r="C80" s="2"/>
      <c r="D80" s="2"/>
      <c r="G80" s="204"/>
      <c r="H80" s="183"/>
      <c r="I80" s="183"/>
      <c r="J80" s="183"/>
      <c r="K80" s="204"/>
      <c r="L80" s="183"/>
      <c r="M80" s="183"/>
    </row>
    <row r="81" spans="1:13" ht="19.5" customHeight="1" thickBot="1" x14ac:dyDescent="0.55000000000000004">
      <c r="A81" s="2" t="s">
        <v>205</v>
      </c>
      <c r="C81" s="2"/>
      <c r="D81" s="2"/>
      <c r="G81" s="206">
        <f>SUM(G78:G79)</f>
        <v>0.21</v>
      </c>
      <c r="H81" s="183"/>
      <c r="I81" s="187">
        <f>SUM(I78:I79)</f>
        <v>0.26</v>
      </c>
      <c r="J81" s="183"/>
      <c r="K81" s="206">
        <f>SUM(K78:K79)</f>
        <v>0.16</v>
      </c>
      <c r="L81" s="183"/>
      <c r="M81" s="187">
        <f>SUM(M78:M79)</f>
        <v>0.20300000000000001</v>
      </c>
    </row>
    <row r="82" spans="1:13" ht="19.5" customHeight="1" thickTop="1" x14ac:dyDescent="0.5">
      <c r="G82" s="180"/>
      <c r="H82" s="180"/>
      <c r="I82" s="180"/>
      <c r="J82" s="179"/>
      <c r="K82" s="180"/>
      <c r="L82" s="180"/>
      <c r="M82" s="180"/>
    </row>
    <row r="83" spans="1:13" ht="19.5" customHeight="1" x14ac:dyDescent="0.5">
      <c r="G83" s="180"/>
      <c r="H83" s="179"/>
      <c r="I83" s="180"/>
      <c r="J83" s="179"/>
      <c r="K83" s="180"/>
      <c r="L83" s="179"/>
      <c r="M83" s="180"/>
    </row>
    <row r="84" spans="1:13" ht="19.5" customHeight="1" x14ac:dyDescent="0.5">
      <c r="G84" s="178"/>
      <c r="H84" s="175"/>
      <c r="I84" s="178"/>
      <c r="J84" s="175"/>
      <c r="K84" s="178"/>
      <c r="L84" s="175"/>
      <c r="M84" s="178"/>
    </row>
    <row r="85" spans="1:13" ht="19.5" customHeight="1" x14ac:dyDescent="0.5">
      <c r="G85" s="54"/>
      <c r="H85" s="53"/>
      <c r="I85" s="54"/>
      <c r="J85" s="53"/>
      <c r="K85" s="54"/>
      <c r="L85" s="53"/>
      <c r="M85" s="54"/>
    </row>
    <row r="86" spans="1:13" ht="19.5" customHeight="1" x14ac:dyDescent="0.5">
      <c r="G86" s="54"/>
      <c r="H86" s="53"/>
      <c r="I86" s="54"/>
      <c r="J86" s="53"/>
      <c r="K86" s="54"/>
      <c r="L86" s="53"/>
      <c r="M86" s="54"/>
    </row>
    <row r="87" spans="1:13" ht="19.5" customHeight="1" x14ac:dyDescent="0.5">
      <c r="G87" s="54"/>
      <c r="H87" s="53"/>
      <c r="I87" s="54"/>
      <c r="J87" s="53"/>
      <c r="K87" s="54"/>
      <c r="L87" s="53"/>
      <c r="M87" s="54"/>
    </row>
    <row r="88" spans="1:13" ht="19.5" customHeight="1" x14ac:dyDescent="0.5">
      <c r="G88" s="54"/>
      <c r="H88" s="53"/>
      <c r="I88" s="54"/>
      <c r="J88" s="53"/>
      <c r="K88" s="54"/>
      <c r="L88" s="53"/>
      <c r="M88" s="54"/>
    </row>
    <row r="89" spans="1:13" ht="19.5" customHeight="1" x14ac:dyDescent="0.5">
      <c r="G89" s="54"/>
      <c r="H89" s="53"/>
      <c r="I89" s="54"/>
      <c r="J89" s="53"/>
      <c r="K89" s="54"/>
      <c r="L89" s="53"/>
      <c r="M89" s="54"/>
    </row>
    <row r="90" spans="1:13" ht="19.5" customHeight="1" x14ac:dyDescent="0.5">
      <c r="G90" s="54"/>
      <c r="H90" s="53"/>
      <c r="I90" s="54"/>
      <c r="J90" s="53"/>
      <c r="K90" s="54"/>
      <c r="L90" s="53"/>
      <c r="M90" s="54"/>
    </row>
    <row r="91" spans="1:13" ht="19.5" customHeight="1" x14ac:dyDescent="0.5">
      <c r="G91" s="54"/>
      <c r="H91" s="53"/>
      <c r="I91" s="54"/>
      <c r="J91" s="53"/>
      <c r="K91" s="54"/>
      <c r="L91" s="53"/>
      <c r="M91" s="54"/>
    </row>
    <row r="92" spans="1:13" ht="19.5" customHeight="1" x14ac:dyDescent="0.5">
      <c r="G92" s="54"/>
      <c r="H92" s="53"/>
      <c r="I92" s="54"/>
      <c r="J92" s="53"/>
      <c r="K92" s="54"/>
      <c r="L92" s="53"/>
      <c r="M92" s="54"/>
    </row>
    <row r="93" spans="1:13" ht="19.5" customHeight="1" x14ac:dyDescent="0.5">
      <c r="G93" s="54"/>
      <c r="H93" s="53"/>
      <c r="I93" s="54"/>
      <c r="J93" s="53"/>
      <c r="K93" s="54"/>
      <c r="L93" s="53"/>
      <c r="M93" s="54"/>
    </row>
    <row r="94" spans="1:13" ht="19.5" customHeight="1" x14ac:dyDescent="0.5">
      <c r="G94" s="54"/>
      <c r="H94" s="53"/>
      <c r="I94" s="54"/>
      <c r="J94" s="53"/>
      <c r="K94" s="54"/>
      <c r="L94" s="53"/>
      <c r="M94" s="54"/>
    </row>
    <row r="95" spans="1:13" ht="19.5" customHeight="1" x14ac:dyDescent="0.5">
      <c r="G95" s="54"/>
      <c r="H95" s="53"/>
      <c r="I95" s="54"/>
      <c r="J95" s="53"/>
      <c r="K95" s="54"/>
      <c r="L95" s="53"/>
      <c r="M95" s="54"/>
    </row>
    <row r="96" spans="1:13" ht="19.5" customHeight="1" x14ac:dyDescent="0.5">
      <c r="G96" s="54"/>
      <c r="H96" s="53"/>
      <c r="I96" s="54"/>
      <c r="J96" s="53"/>
      <c r="K96" s="54"/>
      <c r="L96" s="53"/>
      <c r="M96" s="54"/>
    </row>
    <row r="97" spans="1:13" ht="19.5" customHeight="1" x14ac:dyDescent="0.5">
      <c r="G97" s="54"/>
      <c r="H97" s="53"/>
      <c r="I97" s="54"/>
      <c r="J97" s="53"/>
      <c r="K97" s="54"/>
      <c r="L97" s="53"/>
      <c r="M97" s="54"/>
    </row>
    <row r="98" spans="1:13" ht="19.5" customHeight="1" x14ac:dyDescent="0.5">
      <c r="G98" s="54"/>
      <c r="H98" s="53"/>
      <c r="I98" s="54"/>
      <c r="J98" s="53"/>
      <c r="K98" s="54"/>
      <c r="L98" s="53"/>
      <c r="M98" s="54"/>
    </row>
    <row r="99" spans="1:13" ht="17.25" customHeight="1" x14ac:dyDescent="0.5">
      <c r="G99" s="54"/>
      <c r="H99" s="53"/>
      <c r="I99" s="54"/>
      <c r="J99" s="53"/>
      <c r="K99" s="54"/>
      <c r="L99" s="53"/>
      <c r="M99" s="54"/>
    </row>
    <row r="100" spans="1:13" ht="21.95" customHeight="1" x14ac:dyDescent="0.5">
      <c r="A100" s="39" t="str">
        <f>A53</f>
        <v>หมายเหตุประกอบงบการเงินรวมและงบการเงินเฉพาะกิจการเป็นส่วนหนึ่งของงบการเงินนี้</v>
      </c>
      <c r="B100" s="6"/>
      <c r="C100" s="6"/>
      <c r="D100" s="6"/>
      <c r="E100" s="35"/>
      <c r="F100" s="6"/>
      <c r="G100" s="7"/>
      <c r="H100" s="8"/>
      <c r="I100" s="7"/>
      <c r="J100" s="6"/>
      <c r="K100" s="7"/>
      <c r="L100" s="8"/>
      <c r="M100" s="7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5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X37"/>
  <sheetViews>
    <sheetView topLeftCell="A7" zoomScale="110" zoomScaleNormal="110" zoomScaleSheetLayoutView="115" workbookViewId="0">
      <selection activeCell="D11" sqref="D11"/>
    </sheetView>
  </sheetViews>
  <sheetFormatPr defaultColWidth="10.28515625" defaultRowHeight="18" customHeight="1" x14ac:dyDescent="0.5"/>
  <cols>
    <col min="1" max="3" width="1.42578125" style="2" customWidth="1"/>
    <col min="4" max="4" width="31.140625" style="2" customWidth="1"/>
    <col min="5" max="5" width="7.140625" style="2" customWidth="1"/>
    <col min="6" max="6" width="0.7109375" style="2" customWidth="1"/>
    <col min="7" max="7" width="9.7109375" style="32" customWidth="1"/>
    <col min="8" max="8" width="0.7109375" style="2" customWidth="1"/>
    <col min="9" max="9" width="9.5703125" style="2" customWidth="1"/>
    <col min="10" max="10" width="0.7109375" style="2" customWidth="1"/>
    <col min="11" max="11" width="13.28515625" style="56" customWidth="1"/>
    <col min="12" max="12" width="0.7109375" style="56" customWidth="1"/>
    <col min="13" max="13" width="9" style="56" customWidth="1"/>
    <col min="14" max="14" width="0.7109375" style="56" customWidth="1"/>
    <col min="15" max="15" width="10.42578125" style="56" customWidth="1"/>
    <col min="16" max="16" width="0.7109375" style="56" customWidth="1"/>
    <col min="17" max="17" width="16.42578125" style="56" customWidth="1"/>
    <col min="18" max="18" width="0.7109375" style="56" customWidth="1"/>
    <col min="19" max="19" width="11.7109375" style="56" customWidth="1"/>
    <col min="20" max="20" width="0.7109375" style="56" customWidth="1"/>
    <col min="21" max="21" width="11.5703125" style="56" customWidth="1"/>
    <col min="22" max="22" width="0.7109375" style="2" customWidth="1"/>
    <col min="23" max="23" width="10.28515625" style="57" customWidth="1"/>
    <col min="24" max="50" width="10.28515625" style="9"/>
    <col min="51" max="16384" width="10.28515625" style="2"/>
  </cols>
  <sheetData>
    <row r="1" spans="1:50" ht="19.149999999999999" customHeight="1" x14ac:dyDescent="0.5">
      <c r="A1" s="15" t="s">
        <v>100</v>
      </c>
      <c r="B1" s="1"/>
      <c r="C1" s="1"/>
      <c r="D1" s="1"/>
      <c r="E1" s="1"/>
      <c r="F1" s="1"/>
    </row>
    <row r="2" spans="1:50" ht="19.149999999999999" customHeight="1" x14ac:dyDescent="0.5">
      <c r="A2" s="15" t="s">
        <v>112</v>
      </c>
      <c r="B2" s="15"/>
      <c r="C2" s="15"/>
      <c r="D2" s="15"/>
      <c r="E2" s="15"/>
      <c r="F2" s="15"/>
    </row>
    <row r="3" spans="1:50" s="46" customFormat="1" ht="19.350000000000001" customHeight="1" x14ac:dyDescent="0.5">
      <c r="A3" s="45" t="str">
        <f>'T9-10'!A3</f>
        <v>สำหรับปีสิ้นสุดวันที่ 31 ธันวาคม พ.ศ. 2564</v>
      </c>
      <c r="B3" s="45"/>
      <c r="C3" s="45"/>
      <c r="D3" s="45"/>
      <c r="E3" s="159"/>
      <c r="F3" s="159"/>
      <c r="G3" s="58"/>
      <c r="I3" s="6"/>
      <c r="J3" s="6"/>
      <c r="K3" s="59"/>
      <c r="L3" s="59"/>
      <c r="M3" s="60"/>
      <c r="N3" s="60"/>
      <c r="O3" s="59"/>
      <c r="P3" s="59"/>
      <c r="Q3" s="59"/>
      <c r="R3" s="59"/>
      <c r="S3" s="60"/>
      <c r="T3" s="60"/>
      <c r="U3" s="60"/>
      <c r="V3" s="6"/>
      <c r="W3" s="61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</row>
    <row r="4" spans="1:50" ht="10.5" customHeight="1" x14ac:dyDescent="0.5"/>
    <row r="5" spans="1:50" s="73" customFormat="1" ht="15" customHeight="1" x14ac:dyDescent="0.5">
      <c r="G5" s="228" t="s">
        <v>109</v>
      </c>
      <c r="H5" s="228"/>
      <c r="I5" s="229"/>
      <c r="J5" s="229"/>
      <c r="K5" s="229"/>
      <c r="L5" s="229"/>
      <c r="M5" s="229"/>
      <c r="N5" s="229"/>
      <c r="O5" s="228"/>
      <c r="P5" s="228"/>
      <c r="Q5" s="228"/>
      <c r="R5" s="229"/>
      <c r="S5" s="229"/>
      <c r="T5" s="229"/>
      <c r="U5" s="229"/>
      <c r="V5" s="229"/>
      <c r="W5" s="228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</row>
    <row r="6" spans="1:50" s="73" customFormat="1" ht="15" customHeight="1" x14ac:dyDescent="0.5">
      <c r="G6" s="230" t="s">
        <v>162</v>
      </c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74"/>
      <c r="U6" s="74"/>
      <c r="V6" s="74"/>
      <c r="W6" s="74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</row>
    <row r="7" spans="1:50" s="73" customFormat="1" ht="15" customHeight="1" x14ac:dyDescent="0.5">
      <c r="G7" s="229" t="s">
        <v>163</v>
      </c>
      <c r="H7" s="229"/>
      <c r="I7" s="229"/>
      <c r="J7" s="75"/>
      <c r="L7" s="75"/>
      <c r="M7" s="231" t="s">
        <v>69</v>
      </c>
      <c r="N7" s="231"/>
      <c r="O7" s="231"/>
      <c r="P7" s="75"/>
      <c r="Q7" s="77" t="s">
        <v>62</v>
      </c>
      <c r="R7" s="75"/>
      <c r="S7" s="76"/>
      <c r="T7" s="75"/>
      <c r="U7" s="75"/>
      <c r="V7" s="75"/>
      <c r="W7" s="75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</row>
    <row r="8" spans="1:50" s="73" customFormat="1" ht="15" customHeight="1" x14ac:dyDescent="0.5">
      <c r="G8" s="75"/>
      <c r="H8" s="75"/>
      <c r="I8" s="75"/>
      <c r="J8" s="75"/>
      <c r="K8" s="79" t="s">
        <v>91</v>
      </c>
      <c r="L8" s="75"/>
      <c r="M8" s="79" t="s">
        <v>88</v>
      </c>
      <c r="N8" s="75"/>
      <c r="O8" s="75"/>
      <c r="P8" s="75"/>
      <c r="Q8" s="76" t="s">
        <v>81</v>
      </c>
      <c r="R8" s="75"/>
      <c r="S8" s="76" t="s">
        <v>53</v>
      </c>
      <c r="T8" s="81"/>
      <c r="U8" s="81"/>
      <c r="V8" s="78"/>
      <c r="W8" s="78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</row>
    <row r="9" spans="1:50" s="151" customFormat="1" ht="15" customHeight="1" x14ac:dyDescent="0.5">
      <c r="A9" s="82"/>
      <c r="B9" s="82"/>
      <c r="C9" s="82"/>
      <c r="D9" s="82"/>
      <c r="E9" s="82"/>
      <c r="F9" s="82"/>
      <c r="G9" s="76" t="s">
        <v>67</v>
      </c>
      <c r="H9" s="83"/>
      <c r="I9" s="83" t="s">
        <v>75</v>
      </c>
      <c r="J9" s="83"/>
      <c r="K9" s="84" t="s">
        <v>92</v>
      </c>
      <c r="L9" s="80"/>
      <c r="M9" s="84" t="s">
        <v>90</v>
      </c>
      <c r="N9" s="80"/>
      <c r="O9" s="80"/>
      <c r="P9" s="80"/>
      <c r="Q9" s="84" t="s">
        <v>96</v>
      </c>
      <c r="R9" s="80"/>
      <c r="S9" s="80" t="s">
        <v>54</v>
      </c>
      <c r="T9" s="80"/>
      <c r="U9" s="80" t="s">
        <v>107</v>
      </c>
      <c r="V9" s="83"/>
      <c r="W9" s="76" t="s">
        <v>55</v>
      </c>
    </row>
    <row r="10" spans="1:50" s="151" customFormat="1" ht="15" customHeight="1" x14ac:dyDescent="0.5">
      <c r="A10" s="82"/>
      <c r="B10" s="82"/>
      <c r="C10" s="82"/>
      <c r="D10" s="82"/>
      <c r="E10" s="82"/>
      <c r="F10" s="82"/>
      <c r="G10" s="80" t="s">
        <v>68</v>
      </c>
      <c r="H10" s="83"/>
      <c r="I10" s="83" t="s">
        <v>76</v>
      </c>
      <c r="J10" s="83"/>
      <c r="K10" s="76" t="s">
        <v>72</v>
      </c>
      <c r="L10" s="80"/>
      <c r="M10" s="80" t="s">
        <v>89</v>
      </c>
      <c r="N10" s="80"/>
      <c r="O10" s="80" t="s">
        <v>24</v>
      </c>
      <c r="P10" s="80"/>
      <c r="Q10" s="80" t="s">
        <v>97</v>
      </c>
      <c r="R10" s="80"/>
      <c r="S10" s="80" t="s">
        <v>179</v>
      </c>
      <c r="T10" s="80"/>
      <c r="U10" s="80" t="s">
        <v>106</v>
      </c>
      <c r="V10" s="83"/>
      <c r="W10" s="80" t="s">
        <v>56</v>
      </c>
    </row>
    <row r="11" spans="1:50" s="151" customFormat="1" ht="15" customHeight="1" x14ac:dyDescent="0.5">
      <c r="A11" s="85"/>
      <c r="B11" s="86"/>
      <c r="C11" s="86"/>
      <c r="D11" s="86"/>
      <c r="E11" s="160" t="s">
        <v>1</v>
      </c>
      <c r="F11" s="86"/>
      <c r="G11" s="87" t="s">
        <v>31</v>
      </c>
      <c r="H11" s="83"/>
      <c r="I11" s="88" t="s">
        <v>31</v>
      </c>
      <c r="J11" s="83"/>
      <c r="K11" s="87" t="s">
        <v>31</v>
      </c>
      <c r="L11" s="80"/>
      <c r="M11" s="87" t="s">
        <v>31</v>
      </c>
      <c r="N11" s="80"/>
      <c r="O11" s="87" t="s">
        <v>31</v>
      </c>
      <c r="P11" s="80"/>
      <c r="Q11" s="87" t="s">
        <v>31</v>
      </c>
      <c r="R11" s="80"/>
      <c r="S11" s="87" t="s">
        <v>31</v>
      </c>
      <c r="T11" s="80"/>
      <c r="U11" s="87" t="s">
        <v>31</v>
      </c>
      <c r="V11" s="83"/>
      <c r="W11" s="87" t="s">
        <v>31</v>
      </c>
    </row>
    <row r="12" spans="1:50" s="151" customFormat="1" ht="6" customHeight="1" x14ac:dyDescent="0.5">
      <c r="A12" s="85"/>
      <c r="B12" s="86"/>
      <c r="C12" s="86"/>
      <c r="D12" s="86"/>
      <c r="E12" s="86"/>
      <c r="F12" s="86"/>
      <c r="G12" s="80"/>
      <c r="H12" s="83"/>
      <c r="I12" s="83"/>
      <c r="J12" s="83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3"/>
      <c r="W12" s="80"/>
    </row>
    <row r="13" spans="1:50" s="93" customFormat="1" ht="15" customHeight="1" x14ac:dyDescent="0.5">
      <c r="A13" s="89" t="s">
        <v>144</v>
      </c>
      <c r="B13" s="89"/>
      <c r="C13" s="89"/>
      <c r="D13" s="89"/>
      <c r="E13" s="85"/>
      <c r="F13" s="89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1"/>
      <c r="W13" s="90"/>
    </row>
    <row r="14" spans="1:50" s="93" customFormat="1" ht="15" customHeight="1" x14ac:dyDescent="0.5">
      <c r="A14" s="181" t="s">
        <v>145</v>
      </c>
      <c r="B14" s="166" t="s">
        <v>166</v>
      </c>
      <c r="C14" s="89"/>
      <c r="D14" s="89"/>
      <c r="E14" s="85"/>
      <c r="F14" s="89"/>
      <c r="G14" s="90">
        <v>2000000000</v>
      </c>
      <c r="H14" s="90"/>
      <c r="I14" s="90">
        <v>1248938736</v>
      </c>
      <c r="J14" s="90"/>
      <c r="K14" s="90">
        <v>94712575</v>
      </c>
      <c r="L14" s="90"/>
      <c r="M14" s="90">
        <v>110350000</v>
      </c>
      <c r="N14" s="90"/>
      <c r="O14" s="90">
        <v>423052953</v>
      </c>
      <c r="P14" s="90"/>
      <c r="Q14" s="90">
        <v>-7665932</v>
      </c>
      <c r="R14" s="90"/>
      <c r="S14" s="90">
        <f>SUM(G14:Q14)</f>
        <v>3869388332</v>
      </c>
      <c r="T14" s="90"/>
      <c r="U14" s="90">
        <v>-390043</v>
      </c>
      <c r="V14" s="91"/>
      <c r="W14" s="90">
        <f>SUM(S14:U14)</f>
        <v>3868998289</v>
      </c>
    </row>
    <row r="15" spans="1:50" s="93" customFormat="1" ht="6" customHeight="1" x14ac:dyDescent="0.5">
      <c r="A15" s="89"/>
      <c r="B15" s="89"/>
      <c r="C15" s="89"/>
      <c r="D15" s="89"/>
      <c r="E15" s="85"/>
      <c r="F15" s="89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1"/>
      <c r="W15" s="90"/>
    </row>
    <row r="16" spans="1:50" s="93" customFormat="1" ht="15" customHeight="1" x14ac:dyDescent="0.5">
      <c r="A16" s="93" t="s">
        <v>94</v>
      </c>
      <c r="B16" s="92"/>
      <c r="C16" s="92"/>
      <c r="D16" s="92"/>
      <c r="E16" s="167">
        <v>25</v>
      </c>
      <c r="F16" s="92"/>
      <c r="G16" s="90">
        <v>0</v>
      </c>
      <c r="H16" s="90"/>
      <c r="I16" s="90">
        <v>0</v>
      </c>
      <c r="J16" s="90"/>
      <c r="K16" s="90">
        <v>0</v>
      </c>
      <c r="L16" s="90"/>
      <c r="M16" s="90">
        <v>20300000</v>
      </c>
      <c r="N16" s="90"/>
      <c r="O16" s="90">
        <v>-20300000</v>
      </c>
      <c r="P16" s="90"/>
      <c r="Q16" s="90">
        <v>0</v>
      </c>
      <c r="R16" s="90"/>
      <c r="S16" s="90">
        <f>SUM(G16:Q16)</f>
        <v>0</v>
      </c>
      <c r="T16" s="90"/>
      <c r="U16" s="90">
        <v>0</v>
      </c>
      <c r="V16" s="91"/>
      <c r="W16" s="90">
        <v>0</v>
      </c>
    </row>
    <row r="17" spans="1:23" s="93" customFormat="1" ht="15" customHeight="1" x14ac:dyDescent="0.5">
      <c r="A17" s="93" t="s">
        <v>164</v>
      </c>
      <c r="B17" s="92"/>
      <c r="C17" s="92"/>
      <c r="D17" s="92"/>
      <c r="E17" s="167">
        <v>26</v>
      </c>
      <c r="F17" s="92"/>
      <c r="G17" s="90">
        <v>0</v>
      </c>
      <c r="H17" s="90"/>
      <c r="I17" s="90">
        <v>0</v>
      </c>
      <c r="J17" s="90"/>
      <c r="K17" s="90">
        <v>0</v>
      </c>
      <c r="L17" s="90"/>
      <c r="M17" s="90">
        <v>0</v>
      </c>
      <c r="N17" s="90"/>
      <c r="O17" s="90">
        <v>-300000000</v>
      </c>
      <c r="P17" s="90"/>
      <c r="Q17" s="90">
        <v>0</v>
      </c>
      <c r="R17" s="90"/>
      <c r="S17" s="90">
        <f>SUM(G17:Q17)</f>
        <v>-300000000</v>
      </c>
      <c r="T17" s="90"/>
      <c r="U17" s="90">
        <v>0</v>
      </c>
      <c r="V17" s="91"/>
      <c r="W17" s="90">
        <f t="shared" ref="W17:W18" si="0">SUM(U17,S17)</f>
        <v>-300000000</v>
      </c>
    </row>
    <row r="18" spans="1:23" s="93" customFormat="1" ht="15" customHeight="1" x14ac:dyDescent="0.5">
      <c r="A18" s="93" t="s">
        <v>113</v>
      </c>
      <c r="B18" s="92"/>
      <c r="C18" s="92"/>
      <c r="D18" s="92"/>
      <c r="E18" s="167"/>
      <c r="F18" s="92"/>
      <c r="G18" s="163">
        <v>0</v>
      </c>
      <c r="H18" s="90"/>
      <c r="I18" s="163">
        <v>0</v>
      </c>
      <c r="J18" s="90"/>
      <c r="K18" s="163">
        <v>0</v>
      </c>
      <c r="L18" s="90"/>
      <c r="M18" s="163">
        <v>0</v>
      </c>
      <c r="N18" s="90"/>
      <c r="O18" s="163">
        <v>516769194</v>
      </c>
      <c r="P18" s="90"/>
      <c r="Q18" s="163">
        <v>4776284</v>
      </c>
      <c r="R18" s="90"/>
      <c r="S18" s="163">
        <f>SUM(G18:Q18)</f>
        <v>521545478</v>
      </c>
      <c r="T18" s="90"/>
      <c r="U18" s="163">
        <v>-1731115</v>
      </c>
      <c r="V18" s="91"/>
      <c r="W18" s="163">
        <f t="shared" si="0"/>
        <v>519814363</v>
      </c>
    </row>
    <row r="19" spans="1:23" s="93" customFormat="1" ht="6" customHeight="1" x14ac:dyDescent="0.5">
      <c r="B19" s="92"/>
      <c r="C19" s="92"/>
      <c r="D19" s="92"/>
      <c r="E19" s="92"/>
      <c r="F19" s="92"/>
      <c r="G19" s="94"/>
      <c r="H19" s="95"/>
      <c r="I19" s="94"/>
      <c r="J19" s="95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5"/>
      <c r="W19" s="94"/>
    </row>
    <row r="20" spans="1:23" s="93" customFormat="1" ht="15" customHeight="1" thickBot="1" x14ac:dyDescent="0.55000000000000004">
      <c r="A20" s="89" t="s">
        <v>165</v>
      </c>
      <c r="B20" s="82"/>
      <c r="C20" s="82"/>
      <c r="D20" s="82"/>
      <c r="E20" s="82"/>
      <c r="F20" s="82"/>
      <c r="G20" s="164">
        <f>SUM(G14:G18)</f>
        <v>2000000000</v>
      </c>
      <c r="H20" s="95"/>
      <c r="I20" s="164">
        <f>SUM(I14:I18)</f>
        <v>1248938736</v>
      </c>
      <c r="J20" s="95"/>
      <c r="K20" s="164">
        <f>SUM(K14:K18)</f>
        <v>94712575</v>
      </c>
      <c r="L20" s="94"/>
      <c r="M20" s="164">
        <f>SUM(M14:M18)</f>
        <v>130650000</v>
      </c>
      <c r="N20" s="94"/>
      <c r="O20" s="164">
        <f>SUM(O14:O18)</f>
        <v>619522147</v>
      </c>
      <c r="P20" s="94"/>
      <c r="Q20" s="164">
        <f>SUM(Q14:Q18)</f>
        <v>-2889648</v>
      </c>
      <c r="R20" s="94"/>
      <c r="S20" s="164">
        <f>SUM(S14:S18)</f>
        <v>4090933810</v>
      </c>
      <c r="T20" s="94"/>
      <c r="U20" s="164">
        <f>SUM(U14:U18)</f>
        <v>-2121158</v>
      </c>
      <c r="V20" s="95"/>
      <c r="W20" s="164">
        <f>SUM(W14:W18)</f>
        <v>4088812652</v>
      </c>
    </row>
    <row r="21" spans="1:23" s="93" customFormat="1" ht="15" customHeight="1" thickTop="1" x14ac:dyDescent="0.5">
      <c r="A21" s="89"/>
      <c r="B21" s="82"/>
      <c r="C21" s="82"/>
      <c r="D21" s="82"/>
      <c r="E21" s="82"/>
      <c r="F21" s="82"/>
      <c r="G21" s="94"/>
      <c r="H21" s="95"/>
      <c r="I21" s="94"/>
      <c r="J21" s="95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5"/>
      <c r="W21" s="94"/>
    </row>
    <row r="22" spans="1:23" s="93" customFormat="1" ht="15" customHeight="1" x14ac:dyDescent="0.5">
      <c r="A22" s="89" t="s">
        <v>188</v>
      </c>
      <c r="B22" s="89"/>
      <c r="C22" s="89"/>
      <c r="D22" s="89"/>
      <c r="E22" s="85"/>
      <c r="F22" s="89"/>
      <c r="G22" s="208">
        <f>G20</f>
        <v>2000000000</v>
      </c>
      <c r="H22" s="90"/>
      <c r="I22" s="208">
        <f>I20</f>
        <v>1248938736</v>
      </c>
      <c r="J22" s="90"/>
      <c r="K22" s="208">
        <f>K20</f>
        <v>94712575</v>
      </c>
      <c r="L22" s="90"/>
      <c r="M22" s="208">
        <f>M20</f>
        <v>130650000</v>
      </c>
      <c r="N22" s="90"/>
      <c r="O22" s="208">
        <f>O20</f>
        <v>619522147</v>
      </c>
      <c r="P22" s="90"/>
      <c r="Q22" s="208">
        <f>Q20</f>
        <v>-2889648</v>
      </c>
      <c r="R22" s="90"/>
      <c r="S22" s="208">
        <f>S20</f>
        <v>4090933810</v>
      </c>
      <c r="T22" s="90"/>
      <c r="U22" s="208">
        <f>U20</f>
        <v>-2121158</v>
      </c>
      <c r="V22" s="91"/>
      <c r="W22" s="208">
        <f>W20</f>
        <v>4088812652</v>
      </c>
    </row>
    <row r="23" spans="1:23" s="93" customFormat="1" ht="3.95" customHeight="1" x14ac:dyDescent="0.5">
      <c r="A23" s="89"/>
      <c r="B23" s="89"/>
      <c r="C23" s="89"/>
      <c r="D23" s="89"/>
      <c r="E23" s="85"/>
      <c r="F23" s="89"/>
      <c r="G23" s="208"/>
      <c r="H23" s="90"/>
      <c r="I23" s="208"/>
      <c r="J23" s="90"/>
      <c r="K23" s="208"/>
      <c r="L23" s="90"/>
      <c r="M23" s="208"/>
      <c r="N23" s="90"/>
      <c r="O23" s="208"/>
      <c r="P23" s="90"/>
      <c r="Q23" s="208"/>
      <c r="R23" s="90"/>
      <c r="S23" s="208"/>
      <c r="T23" s="90"/>
      <c r="U23" s="208"/>
      <c r="V23" s="91"/>
      <c r="W23" s="208"/>
    </row>
    <row r="24" spans="1:23" s="93" customFormat="1" ht="15" customHeight="1" x14ac:dyDescent="0.5">
      <c r="A24" s="89" t="s">
        <v>210</v>
      </c>
      <c r="B24" s="92"/>
      <c r="C24" s="92"/>
      <c r="D24" s="92"/>
      <c r="E24" s="167"/>
      <c r="F24" s="92"/>
      <c r="G24" s="208"/>
      <c r="H24" s="90"/>
      <c r="I24" s="208"/>
      <c r="J24" s="90"/>
      <c r="K24" s="208"/>
      <c r="L24" s="90"/>
      <c r="M24" s="208"/>
      <c r="N24" s="90"/>
      <c r="O24" s="208"/>
      <c r="P24" s="90"/>
      <c r="Q24" s="208"/>
      <c r="R24" s="90"/>
      <c r="S24" s="208"/>
      <c r="T24" s="90"/>
      <c r="U24" s="208"/>
      <c r="V24" s="91"/>
      <c r="W24" s="208"/>
    </row>
    <row r="25" spans="1:23" s="93" customFormat="1" ht="15" customHeight="1" x14ac:dyDescent="0.5">
      <c r="A25" s="93" t="s">
        <v>206</v>
      </c>
      <c r="B25" s="92"/>
      <c r="C25" s="92"/>
      <c r="D25" s="92"/>
      <c r="E25" s="167"/>
      <c r="F25" s="92"/>
      <c r="G25" s="208"/>
      <c r="H25" s="90"/>
      <c r="I25" s="208"/>
      <c r="J25" s="90"/>
      <c r="K25" s="208"/>
      <c r="L25" s="90"/>
      <c r="M25" s="208"/>
      <c r="N25" s="90"/>
      <c r="O25" s="208"/>
      <c r="P25" s="90"/>
      <c r="Q25" s="208"/>
      <c r="R25" s="90"/>
      <c r="S25" s="208"/>
      <c r="T25" s="90"/>
      <c r="U25" s="208"/>
      <c r="V25" s="91"/>
      <c r="W25" s="208"/>
    </row>
    <row r="26" spans="1:23" s="93" customFormat="1" ht="15" customHeight="1" x14ac:dyDescent="0.5">
      <c r="B26" s="93" t="s">
        <v>207</v>
      </c>
      <c r="C26" s="92"/>
      <c r="D26" s="92"/>
      <c r="E26" s="167"/>
      <c r="F26" s="92"/>
      <c r="G26" s="208">
        <v>0</v>
      </c>
      <c r="H26" s="90"/>
      <c r="I26" s="208">
        <v>0</v>
      </c>
      <c r="J26" s="90"/>
      <c r="K26" s="208">
        <v>0</v>
      </c>
      <c r="L26" s="90"/>
      <c r="M26" s="208">
        <v>0</v>
      </c>
      <c r="N26" s="90"/>
      <c r="O26" s="208">
        <v>0</v>
      </c>
      <c r="P26" s="90"/>
      <c r="Q26" s="208">
        <v>0</v>
      </c>
      <c r="R26" s="90"/>
      <c r="S26" s="208">
        <f>SUM(G26:Q26)</f>
        <v>0</v>
      </c>
      <c r="T26" s="90"/>
      <c r="U26" s="208">
        <v>11305800</v>
      </c>
      <c r="V26" s="91"/>
      <c r="W26" s="208">
        <f>SUM(U26,S26)</f>
        <v>11305800</v>
      </c>
    </row>
    <row r="27" spans="1:23" s="93" customFormat="1" ht="15" customHeight="1" x14ac:dyDescent="0.5">
      <c r="A27" s="93" t="s">
        <v>94</v>
      </c>
      <c r="B27" s="92"/>
      <c r="C27" s="92"/>
      <c r="D27" s="92"/>
      <c r="E27" s="167">
        <v>25</v>
      </c>
      <c r="F27" s="92"/>
      <c r="G27" s="208">
        <v>0</v>
      </c>
      <c r="H27" s="90"/>
      <c r="I27" s="208">
        <v>0</v>
      </c>
      <c r="J27" s="90"/>
      <c r="K27" s="208">
        <v>0</v>
      </c>
      <c r="L27" s="90"/>
      <c r="M27" s="208">
        <v>16100000</v>
      </c>
      <c r="N27" s="90"/>
      <c r="O27" s="208">
        <f>-M27</f>
        <v>-16100000</v>
      </c>
      <c r="P27" s="90"/>
      <c r="Q27" s="208">
        <v>0</v>
      </c>
      <c r="R27" s="90"/>
      <c r="S27" s="208">
        <f>SUM(G27:Q27)</f>
        <v>0</v>
      </c>
      <c r="T27" s="90"/>
      <c r="U27" s="208">
        <v>0</v>
      </c>
      <c r="V27" s="91"/>
      <c r="W27" s="208">
        <v>0</v>
      </c>
    </row>
    <row r="28" spans="1:23" s="93" customFormat="1" ht="15" customHeight="1" x14ac:dyDescent="0.5">
      <c r="A28" s="93" t="s">
        <v>164</v>
      </c>
      <c r="B28" s="92"/>
      <c r="C28" s="92"/>
      <c r="D28" s="92"/>
      <c r="E28" s="167">
        <v>26</v>
      </c>
      <c r="F28" s="92"/>
      <c r="G28" s="208">
        <v>0</v>
      </c>
      <c r="H28" s="90"/>
      <c r="I28" s="208">
        <v>0</v>
      </c>
      <c r="J28" s="90"/>
      <c r="K28" s="208">
        <v>0</v>
      </c>
      <c r="L28" s="90"/>
      <c r="M28" s="208">
        <v>0</v>
      </c>
      <c r="N28" s="90"/>
      <c r="O28" s="208">
        <v>-300000000</v>
      </c>
      <c r="P28" s="90"/>
      <c r="Q28" s="208">
        <v>0</v>
      </c>
      <c r="R28" s="90"/>
      <c r="S28" s="208">
        <f>SUM(G28:Q28)</f>
        <v>-300000000</v>
      </c>
      <c r="T28" s="90"/>
      <c r="U28" s="208">
        <v>0</v>
      </c>
      <c r="V28" s="91"/>
      <c r="W28" s="208">
        <f>SUM(U28,S28)</f>
        <v>-300000000</v>
      </c>
    </row>
    <row r="29" spans="1:23" s="93" customFormat="1" ht="15" customHeight="1" x14ac:dyDescent="0.5">
      <c r="A29" s="93" t="s">
        <v>113</v>
      </c>
      <c r="B29" s="92"/>
      <c r="C29" s="92"/>
      <c r="D29" s="92"/>
      <c r="E29" s="167"/>
      <c r="F29" s="92"/>
      <c r="G29" s="209">
        <v>0</v>
      </c>
      <c r="H29" s="90"/>
      <c r="I29" s="209">
        <v>0</v>
      </c>
      <c r="J29" s="90"/>
      <c r="K29" s="209">
        <v>0</v>
      </c>
      <c r="L29" s="90"/>
      <c r="M29" s="209">
        <v>0</v>
      </c>
      <c r="N29" s="90"/>
      <c r="O29" s="209">
        <f>'T9-10'!G63</f>
        <v>420095458</v>
      </c>
      <c r="P29" s="90"/>
      <c r="Q29" s="209">
        <f>'T9-10'!G70+'T9-10'!G71-'T9-10'!G63</f>
        <v>13199310</v>
      </c>
      <c r="R29" s="90"/>
      <c r="S29" s="209">
        <f>SUM(G29:Q29)</f>
        <v>433294768</v>
      </c>
      <c r="T29" s="90"/>
      <c r="U29" s="209">
        <f>'T9-10'!G72</f>
        <v>3140721</v>
      </c>
      <c r="V29" s="91"/>
      <c r="W29" s="209">
        <f>SUM(U29,S29)</f>
        <v>436435489</v>
      </c>
    </row>
    <row r="30" spans="1:23" s="93" customFormat="1" ht="6" customHeight="1" x14ac:dyDescent="0.5">
      <c r="B30" s="92"/>
      <c r="C30" s="92"/>
      <c r="D30" s="92"/>
      <c r="E30" s="92"/>
      <c r="F30" s="92"/>
      <c r="G30" s="210"/>
      <c r="H30" s="95"/>
      <c r="I30" s="210"/>
      <c r="J30" s="95"/>
      <c r="K30" s="212"/>
      <c r="L30" s="91"/>
      <c r="M30" s="212"/>
      <c r="N30" s="91"/>
      <c r="O30" s="212"/>
      <c r="P30" s="91"/>
      <c r="Q30" s="212"/>
      <c r="R30" s="91"/>
      <c r="S30" s="212"/>
      <c r="T30" s="91"/>
      <c r="U30" s="212"/>
      <c r="V30" s="95"/>
      <c r="W30" s="210"/>
    </row>
    <row r="31" spans="1:23" s="93" customFormat="1" ht="15" customHeight="1" thickBot="1" x14ac:dyDescent="0.55000000000000004">
      <c r="A31" s="89" t="s">
        <v>189</v>
      </c>
      <c r="B31" s="82"/>
      <c r="C31" s="82"/>
      <c r="D31" s="82"/>
      <c r="E31" s="82"/>
      <c r="F31" s="82"/>
      <c r="G31" s="211">
        <f>SUM(G22:G29)</f>
        <v>2000000000</v>
      </c>
      <c r="H31" s="95"/>
      <c r="I31" s="211">
        <f>SUM(I22:I29)</f>
        <v>1248938736</v>
      </c>
      <c r="J31" s="95"/>
      <c r="K31" s="211">
        <f>SUM(K22:K29)</f>
        <v>94712575</v>
      </c>
      <c r="L31" s="94"/>
      <c r="M31" s="211">
        <f>SUM(M22:M29)</f>
        <v>146750000</v>
      </c>
      <c r="N31" s="94"/>
      <c r="O31" s="211">
        <f>SUM(O22:O29)</f>
        <v>723517605</v>
      </c>
      <c r="P31" s="94"/>
      <c r="Q31" s="211">
        <f>SUM(Q22:Q29)</f>
        <v>10309662</v>
      </c>
      <c r="R31" s="94"/>
      <c r="S31" s="211">
        <f>SUM(S22:S29)</f>
        <v>4224228578</v>
      </c>
      <c r="T31" s="94"/>
      <c r="U31" s="211">
        <f>SUM(U22:U29)</f>
        <v>12325363</v>
      </c>
      <c r="V31" s="95"/>
      <c r="W31" s="211">
        <f>SUM(W22:W29)</f>
        <v>4236553941</v>
      </c>
    </row>
    <row r="32" spans="1:23" s="93" customFormat="1" ht="17.25" customHeight="1" thickTop="1" x14ac:dyDescent="0.5">
      <c r="A32" s="89"/>
      <c r="B32" s="82"/>
      <c r="C32" s="82"/>
      <c r="D32" s="82"/>
      <c r="E32" s="82"/>
      <c r="F32" s="82"/>
      <c r="G32" s="94"/>
      <c r="H32" s="95"/>
      <c r="I32" s="94"/>
      <c r="J32" s="95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5"/>
      <c r="W32" s="94"/>
    </row>
    <row r="33" spans="1:23" s="93" customFormat="1" ht="17.25" customHeight="1" x14ac:dyDescent="0.5">
      <c r="A33" s="89"/>
      <c r="B33" s="82"/>
      <c r="C33" s="82"/>
      <c r="D33" s="82"/>
      <c r="E33" s="82"/>
      <c r="F33" s="82"/>
      <c r="G33" s="94"/>
      <c r="H33" s="95"/>
      <c r="I33" s="94"/>
      <c r="J33" s="95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5"/>
      <c r="W33" s="94"/>
    </row>
    <row r="34" spans="1:23" s="93" customFormat="1" ht="17.25" customHeight="1" x14ac:dyDescent="0.5">
      <c r="A34" s="89"/>
      <c r="B34" s="82"/>
      <c r="C34" s="82"/>
      <c r="D34" s="82"/>
      <c r="E34" s="82"/>
      <c r="F34" s="82"/>
      <c r="G34" s="94"/>
      <c r="H34" s="95"/>
      <c r="I34" s="94"/>
      <c r="J34" s="95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5"/>
      <c r="W34" s="94"/>
    </row>
    <row r="35" spans="1:23" s="93" customFormat="1" ht="14.25" customHeight="1" x14ac:dyDescent="0.5">
      <c r="A35" s="89"/>
      <c r="B35" s="82"/>
      <c r="C35" s="82"/>
      <c r="D35" s="82"/>
      <c r="E35" s="82"/>
      <c r="F35" s="82"/>
      <c r="G35" s="94"/>
      <c r="H35" s="95"/>
      <c r="I35" s="94"/>
      <c r="J35" s="95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5"/>
      <c r="W35" s="94"/>
    </row>
    <row r="36" spans="1:23" s="93" customFormat="1" ht="15.75" customHeight="1" x14ac:dyDescent="0.5">
      <c r="A36" s="89"/>
      <c r="B36" s="82"/>
      <c r="C36" s="82"/>
      <c r="D36" s="82"/>
      <c r="E36" s="82"/>
      <c r="F36" s="82"/>
      <c r="G36" s="94"/>
      <c r="H36" s="95"/>
      <c r="I36" s="94"/>
      <c r="J36" s="95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5"/>
      <c r="W36" s="94"/>
    </row>
    <row r="37" spans="1:23" s="9" customFormat="1" ht="21.95" customHeight="1" x14ac:dyDescent="0.5">
      <c r="A37" s="55" t="str">
        <f>'T9-10'!A100</f>
        <v>หมายเหตุประกอบงบการเงินรวมและงบการเงินเฉพาะกิจการเป็นส่วนหนึ่งของงบการเงินนี้</v>
      </c>
      <c r="B37" s="46"/>
      <c r="C37" s="46"/>
      <c r="D37" s="46"/>
      <c r="E37" s="6"/>
      <c r="F37" s="6"/>
      <c r="G37" s="58"/>
      <c r="H37" s="46"/>
      <c r="I37" s="6"/>
      <c r="J37" s="6"/>
      <c r="K37" s="59"/>
      <c r="L37" s="59"/>
      <c r="M37" s="59"/>
      <c r="N37" s="60"/>
      <c r="O37" s="59"/>
      <c r="P37" s="59"/>
      <c r="Q37" s="59"/>
      <c r="R37" s="59"/>
      <c r="S37" s="60"/>
      <c r="T37" s="60"/>
      <c r="U37" s="60"/>
      <c r="V37" s="6"/>
      <c r="W37" s="61"/>
    </row>
  </sheetData>
  <mergeCells count="4">
    <mergeCell ref="G5:W5"/>
    <mergeCell ref="G6:S6"/>
    <mergeCell ref="M7:O7"/>
    <mergeCell ref="G7:I7"/>
  </mergeCells>
  <pageMargins left="0.3" right="0.3" top="0.5" bottom="0.6" header="0.49" footer="0.4"/>
  <pageSetup paperSize="9" firstPageNumber="11" fitToHeight="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L29"/>
  <sheetViews>
    <sheetView topLeftCell="A13" zoomScaleNormal="100" zoomScaleSheetLayoutView="70" workbookViewId="0">
      <selection activeCell="Q9" sqref="Q9"/>
    </sheetView>
  </sheetViews>
  <sheetFormatPr defaultColWidth="10.28515625" defaultRowHeight="18.75" x14ac:dyDescent="0.5"/>
  <cols>
    <col min="1" max="3" width="1.7109375" style="2" customWidth="1"/>
    <col min="4" max="4" width="43.7109375" style="2" customWidth="1"/>
    <col min="5" max="5" width="8.140625" style="174" customWidth="1"/>
    <col min="6" max="6" width="1" style="32" customWidth="1"/>
    <col min="7" max="7" width="13.7109375" style="32" customWidth="1"/>
    <col min="8" max="8" width="1" style="32" customWidth="1"/>
    <col min="9" max="9" width="13.7109375" style="32" customWidth="1"/>
    <col min="10" max="10" width="1" style="2" customWidth="1"/>
    <col min="11" max="11" width="17.28515625" style="56" customWidth="1"/>
    <col min="12" max="12" width="1" style="2" customWidth="1"/>
    <col min="13" max="13" width="13.7109375" style="56" customWidth="1"/>
    <col min="14" max="14" width="1" style="2" customWidth="1"/>
    <col min="15" max="15" width="14.28515625" style="57" customWidth="1"/>
    <col min="16" max="76" width="10.28515625" style="9"/>
    <col min="77" max="16384" width="10.28515625" style="2"/>
  </cols>
  <sheetData>
    <row r="1" spans="1:76" ht="21.75" customHeight="1" x14ac:dyDescent="0.5">
      <c r="A1" s="15" t="s">
        <v>100</v>
      </c>
      <c r="B1" s="1"/>
      <c r="C1" s="1"/>
      <c r="D1" s="1"/>
      <c r="E1" s="28"/>
    </row>
    <row r="2" spans="1:76" ht="21.75" customHeight="1" x14ac:dyDescent="0.5">
      <c r="A2" s="15" t="s">
        <v>127</v>
      </c>
      <c r="B2" s="15"/>
      <c r="C2" s="15"/>
      <c r="D2" s="15"/>
    </row>
    <row r="3" spans="1:76" s="46" customFormat="1" ht="21.75" customHeight="1" x14ac:dyDescent="0.5">
      <c r="A3" s="45" t="str">
        <f>'T11'!A3</f>
        <v>สำหรับปีสิ้นสุดวันที่ 31 ธันวาคม พ.ศ. 2564</v>
      </c>
      <c r="B3" s="45"/>
      <c r="C3" s="45"/>
      <c r="D3" s="45"/>
      <c r="E3" s="96"/>
      <c r="F3" s="51"/>
      <c r="G3" s="58"/>
      <c r="H3" s="51"/>
      <c r="I3" s="51"/>
      <c r="K3" s="59"/>
      <c r="M3" s="59"/>
      <c r="O3" s="61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</row>
    <row r="4" spans="1:76" s="9" customFormat="1" ht="21.75" customHeight="1" x14ac:dyDescent="0.5">
      <c r="B4" s="44"/>
      <c r="C4" s="44"/>
      <c r="D4" s="44"/>
      <c r="E4" s="38"/>
      <c r="F4" s="42"/>
      <c r="G4" s="42"/>
      <c r="H4" s="42"/>
      <c r="I4" s="11"/>
      <c r="J4" s="42"/>
      <c r="K4" s="42"/>
      <c r="L4" s="42"/>
      <c r="M4" s="42"/>
      <c r="N4" s="72"/>
      <c r="O4" s="71"/>
    </row>
    <row r="5" spans="1:76" ht="21.75" customHeight="1" x14ac:dyDescent="0.5">
      <c r="F5" s="2"/>
      <c r="G5" s="232" t="s">
        <v>110</v>
      </c>
      <c r="H5" s="226"/>
      <c r="I5" s="226"/>
      <c r="J5" s="226"/>
      <c r="K5" s="226"/>
      <c r="L5" s="232"/>
      <c r="M5" s="232"/>
      <c r="N5" s="232"/>
      <c r="O5" s="232"/>
    </row>
    <row r="6" spans="1:76" s="38" customFormat="1" ht="21.75" customHeight="1" x14ac:dyDescent="0.5">
      <c r="A6" s="63"/>
      <c r="B6" s="63"/>
      <c r="C6" s="63"/>
      <c r="D6" s="63"/>
      <c r="E6" s="97"/>
      <c r="F6" s="22"/>
      <c r="G6" s="234" t="s">
        <v>163</v>
      </c>
      <c r="H6" s="234"/>
      <c r="I6" s="234"/>
      <c r="J6" s="64"/>
      <c r="K6" s="233" t="s">
        <v>69</v>
      </c>
      <c r="L6" s="233"/>
      <c r="M6" s="233"/>
      <c r="N6" s="64"/>
      <c r="O6" s="24"/>
    </row>
    <row r="7" spans="1:76" s="38" customFormat="1" ht="21.75" customHeight="1" x14ac:dyDescent="0.5">
      <c r="A7" s="63"/>
      <c r="B7" s="63"/>
      <c r="C7" s="63"/>
      <c r="D7" s="63"/>
      <c r="E7" s="97"/>
      <c r="F7" s="22"/>
      <c r="G7" s="22" t="s">
        <v>67</v>
      </c>
      <c r="H7" s="22"/>
      <c r="I7" s="65" t="s">
        <v>75</v>
      </c>
      <c r="J7" s="64"/>
      <c r="K7" s="22" t="s">
        <v>95</v>
      </c>
      <c r="L7" s="98"/>
      <c r="M7" s="98"/>
      <c r="N7" s="64"/>
      <c r="O7" s="24"/>
    </row>
    <row r="8" spans="1:76" s="38" customFormat="1" ht="21.75" customHeight="1" x14ac:dyDescent="0.5">
      <c r="A8" s="63"/>
      <c r="B8" s="63"/>
      <c r="C8" s="63"/>
      <c r="D8" s="63"/>
      <c r="E8" s="97"/>
      <c r="F8" s="62"/>
      <c r="G8" s="62" t="s">
        <v>68</v>
      </c>
      <c r="H8" s="62"/>
      <c r="I8" s="62" t="s">
        <v>76</v>
      </c>
      <c r="J8" s="64"/>
      <c r="K8" s="99" t="s">
        <v>89</v>
      </c>
      <c r="L8" s="64"/>
      <c r="M8" s="62" t="s">
        <v>24</v>
      </c>
      <c r="N8" s="64"/>
      <c r="O8" s="62" t="s">
        <v>32</v>
      </c>
    </row>
    <row r="9" spans="1:76" s="38" customFormat="1" ht="21.75" customHeight="1" x14ac:dyDescent="0.5">
      <c r="A9" s="66"/>
      <c r="B9" s="67"/>
      <c r="C9" s="67"/>
      <c r="D9" s="67"/>
      <c r="E9" s="152" t="s">
        <v>1</v>
      </c>
      <c r="F9" s="62"/>
      <c r="G9" s="68" t="s">
        <v>31</v>
      </c>
      <c r="H9" s="62"/>
      <c r="I9" s="69" t="s">
        <v>31</v>
      </c>
      <c r="J9" s="64"/>
      <c r="K9" s="68" t="s">
        <v>31</v>
      </c>
      <c r="L9" s="64"/>
      <c r="M9" s="68" t="s">
        <v>31</v>
      </c>
      <c r="N9" s="64"/>
      <c r="O9" s="68" t="s">
        <v>31</v>
      </c>
    </row>
    <row r="10" spans="1:76" s="38" customFormat="1" ht="9.9499999999999993" customHeight="1" x14ac:dyDescent="0.5">
      <c r="A10" s="66"/>
      <c r="B10" s="67"/>
      <c r="C10" s="67"/>
      <c r="D10" s="67"/>
      <c r="E10" s="98"/>
      <c r="F10" s="62"/>
      <c r="G10" s="62"/>
      <c r="H10" s="62"/>
      <c r="I10" s="62"/>
      <c r="J10" s="64"/>
      <c r="K10" s="62"/>
      <c r="L10" s="64"/>
      <c r="M10" s="62"/>
      <c r="N10" s="64"/>
      <c r="O10" s="62"/>
    </row>
    <row r="11" spans="1:76" s="9" customFormat="1" ht="21.75" customHeight="1" x14ac:dyDescent="0.5">
      <c r="A11" s="44" t="s">
        <v>143</v>
      </c>
      <c r="B11" s="44"/>
      <c r="C11" s="44"/>
      <c r="D11" s="44"/>
      <c r="E11" s="38"/>
      <c r="F11" s="42"/>
      <c r="G11" s="42">
        <v>2000000000</v>
      </c>
      <c r="H11" s="42"/>
      <c r="I11" s="42">
        <v>1248938736</v>
      </c>
      <c r="J11" s="42"/>
      <c r="K11" s="42">
        <v>110350000</v>
      </c>
      <c r="L11" s="42"/>
      <c r="M11" s="42">
        <v>349388589</v>
      </c>
      <c r="N11" s="42"/>
      <c r="O11" s="71">
        <f>SUM(G11:M11)</f>
        <v>3708677325</v>
      </c>
    </row>
    <row r="12" spans="1:76" s="9" customFormat="1" ht="21.75" customHeight="1" x14ac:dyDescent="0.5">
      <c r="A12" s="9" t="s">
        <v>167</v>
      </c>
      <c r="B12" s="44"/>
      <c r="C12" s="44"/>
      <c r="D12" s="44"/>
      <c r="E12" s="38">
        <v>25</v>
      </c>
      <c r="F12" s="42"/>
      <c r="G12" s="42">
        <v>0</v>
      </c>
      <c r="H12" s="42"/>
      <c r="I12" s="42">
        <v>0</v>
      </c>
      <c r="J12" s="42"/>
      <c r="K12" s="42">
        <v>20300000</v>
      </c>
      <c r="L12" s="42"/>
      <c r="M12" s="42">
        <v>-20300000</v>
      </c>
      <c r="N12" s="42"/>
      <c r="O12" s="71">
        <f t="shared" ref="O12:O13" si="0">SUM(G12:M12)</f>
        <v>0</v>
      </c>
    </row>
    <row r="13" spans="1:76" s="9" customFormat="1" ht="21.75" customHeight="1" x14ac:dyDescent="0.5">
      <c r="A13" s="9" t="s">
        <v>168</v>
      </c>
      <c r="B13" s="44"/>
      <c r="C13" s="44"/>
      <c r="D13" s="44"/>
      <c r="E13" s="38">
        <v>26</v>
      </c>
      <c r="F13" s="42"/>
      <c r="G13" s="42">
        <v>0</v>
      </c>
      <c r="H13" s="42"/>
      <c r="I13" s="11">
        <v>0</v>
      </c>
      <c r="J13" s="42"/>
      <c r="K13" s="42">
        <v>0</v>
      </c>
      <c r="L13" s="42"/>
      <c r="M13" s="42">
        <v>-300000000</v>
      </c>
      <c r="N13" s="72"/>
      <c r="O13" s="71">
        <f t="shared" si="0"/>
        <v>-300000000</v>
      </c>
    </row>
    <row r="14" spans="1:76" s="9" customFormat="1" ht="21.75" customHeight="1" x14ac:dyDescent="0.5">
      <c r="A14" s="9" t="s">
        <v>113</v>
      </c>
      <c r="B14" s="70"/>
      <c r="C14" s="70"/>
      <c r="D14" s="70"/>
      <c r="E14" s="97"/>
      <c r="F14" s="11"/>
      <c r="G14" s="7">
        <v>0</v>
      </c>
      <c r="H14" s="11"/>
      <c r="I14" s="7">
        <v>0</v>
      </c>
      <c r="J14" s="11"/>
      <c r="K14" s="7">
        <v>0</v>
      </c>
      <c r="L14" s="11"/>
      <c r="M14" s="7">
        <v>405626425</v>
      </c>
      <c r="N14" s="72"/>
      <c r="O14" s="157">
        <f>SUM(G14:M14)</f>
        <v>405626425</v>
      </c>
    </row>
    <row r="15" spans="1:76" s="9" customFormat="1" ht="9.9499999999999993" customHeight="1" x14ac:dyDescent="0.5">
      <c r="B15" s="70"/>
      <c r="C15" s="70"/>
      <c r="D15" s="70"/>
      <c r="E15" s="97"/>
      <c r="F15" s="71"/>
      <c r="G15" s="71"/>
      <c r="H15" s="71"/>
      <c r="I15" s="71"/>
      <c r="J15" s="72"/>
      <c r="K15" s="11"/>
      <c r="L15" s="72"/>
      <c r="M15" s="11"/>
      <c r="N15" s="72"/>
      <c r="O15" s="71"/>
    </row>
    <row r="16" spans="1:76" s="9" customFormat="1" ht="21.75" customHeight="1" thickBot="1" x14ac:dyDescent="0.55000000000000004">
      <c r="A16" s="44" t="s">
        <v>165</v>
      </c>
      <c r="B16" s="63"/>
      <c r="C16" s="63"/>
      <c r="D16" s="63"/>
      <c r="E16" s="97"/>
      <c r="F16" s="71"/>
      <c r="G16" s="158">
        <f>SUM(G11:G14)</f>
        <v>2000000000</v>
      </c>
      <c r="H16" s="71"/>
      <c r="I16" s="158">
        <f>SUM(I11:I14)</f>
        <v>1248938736</v>
      </c>
      <c r="J16" s="72"/>
      <c r="K16" s="158">
        <f>SUM(K11:K14)</f>
        <v>130650000</v>
      </c>
      <c r="L16" s="72"/>
      <c r="M16" s="158">
        <f>SUM(M11:M14)</f>
        <v>434715014</v>
      </c>
      <c r="N16" s="72"/>
      <c r="O16" s="158">
        <f>SUM(O11:O14)</f>
        <v>3814303750</v>
      </c>
    </row>
    <row r="17" spans="1:90" ht="21.75" customHeight="1" thickTop="1" x14ac:dyDescent="0.5"/>
    <row r="18" spans="1:90" s="9" customFormat="1" ht="21.75" customHeight="1" x14ac:dyDescent="0.5">
      <c r="A18" s="44" t="s">
        <v>188</v>
      </c>
      <c r="B18" s="44"/>
      <c r="C18" s="44"/>
      <c r="D18" s="44"/>
      <c r="E18" s="38"/>
      <c r="F18" s="42"/>
      <c r="G18" s="153">
        <f>G16</f>
        <v>2000000000</v>
      </c>
      <c r="H18" s="42"/>
      <c r="I18" s="153">
        <f>I16</f>
        <v>1248938736</v>
      </c>
      <c r="J18" s="42"/>
      <c r="K18" s="153">
        <f>K16</f>
        <v>130650000</v>
      </c>
      <c r="L18" s="42"/>
      <c r="M18" s="153">
        <f>M16</f>
        <v>434715014</v>
      </c>
      <c r="N18" s="42"/>
      <c r="O18" s="153">
        <f>O16</f>
        <v>3814303750</v>
      </c>
    </row>
    <row r="19" spans="1:90" s="9" customFormat="1" ht="21.75" customHeight="1" x14ac:dyDescent="0.5">
      <c r="A19" s="9" t="s">
        <v>167</v>
      </c>
      <c r="B19" s="44"/>
      <c r="C19" s="44"/>
      <c r="D19" s="44"/>
      <c r="E19" s="38">
        <v>25</v>
      </c>
      <c r="F19" s="42"/>
      <c r="G19" s="153">
        <v>0</v>
      </c>
      <c r="H19" s="42"/>
      <c r="I19" s="149">
        <v>0</v>
      </c>
      <c r="J19" s="42"/>
      <c r="K19" s="153">
        <v>16100000</v>
      </c>
      <c r="L19" s="42"/>
      <c r="M19" s="153">
        <v>-16100000</v>
      </c>
      <c r="N19" s="72"/>
      <c r="O19" s="154">
        <f t="shared" ref="O19" si="1">SUM(G19:M19)</f>
        <v>0</v>
      </c>
    </row>
    <row r="20" spans="1:90" s="9" customFormat="1" ht="21.75" customHeight="1" x14ac:dyDescent="0.5">
      <c r="A20" s="9" t="s">
        <v>168</v>
      </c>
      <c r="B20" s="44"/>
      <c r="C20" s="44"/>
      <c r="D20" s="44"/>
      <c r="E20" s="38">
        <v>26</v>
      </c>
      <c r="F20" s="42"/>
      <c r="G20" s="153">
        <v>0</v>
      </c>
      <c r="H20" s="42"/>
      <c r="I20" s="149">
        <v>0</v>
      </c>
      <c r="J20" s="42"/>
      <c r="K20" s="153">
        <v>0</v>
      </c>
      <c r="L20" s="42"/>
      <c r="M20" s="153">
        <v>-300000000</v>
      </c>
      <c r="N20" s="72"/>
      <c r="O20" s="154">
        <f t="shared" ref="O20" si="2">SUM(G20:M20)</f>
        <v>-300000000</v>
      </c>
    </row>
    <row r="21" spans="1:90" s="9" customFormat="1" ht="21.75" customHeight="1" x14ac:dyDescent="0.5">
      <c r="A21" s="9" t="s">
        <v>113</v>
      </c>
      <c r="B21" s="70"/>
      <c r="C21" s="70"/>
      <c r="D21" s="70"/>
      <c r="E21" s="97"/>
      <c r="F21" s="11"/>
      <c r="G21" s="150">
        <v>0</v>
      </c>
      <c r="H21" s="11"/>
      <c r="I21" s="150">
        <v>0</v>
      </c>
      <c r="J21" s="11"/>
      <c r="K21" s="150">
        <v>0</v>
      </c>
      <c r="L21" s="11"/>
      <c r="M21" s="150">
        <v>320339139</v>
      </c>
      <c r="N21" s="72"/>
      <c r="O21" s="156">
        <f>SUM(G21:M21)</f>
        <v>320339139</v>
      </c>
    </row>
    <row r="22" spans="1:90" s="9" customFormat="1" ht="9.9499999999999993" customHeight="1" x14ac:dyDescent="0.5">
      <c r="B22" s="70"/>
      <c r="C22" s="70"/>
      <c r="D22" s="70"/>
      <c r="E22" s="97"/>
      <c r="F22" s="71"/>
      <c r="G22" s="154"/>
      <c r="H22" s="71"/>
      <c r="I22" s="154"/>
      <c r="J22" s="72"/>
      <c r="K22" s="149"/>
      <c r="L22" s="72"/>
      <c r="M22" s="149"/>
      <c r="N22" s="72"/>
      <c r="O22" s="154"/>
    </row>
    <row r="23" spans="1:90" s="9" customFormat="1" ht="21.75" customHeight="1" thickBot="1" x14ac:dyDescent="0.55000000000000004">
      <c r="A23" s="44" t="s">
        <v>189</v>
      </c>
      <c r="B23" s="63"/>
      <c r="C23" s="63"/>
      <c r="D23" s="63"/>
      <c r="E23" s="97"/>
      <c r="F23" s="71"/>
      <c r="G23" s="155">
        <f>SUM(G18:G21)</f>
        <v>2000000000</v>
      </c>
      <c r="H23" s="71"/>
      <c r="I23" s="155">
        <f>SUM(I18:I21)</f>
        <v>1248938736</v>
      </c>
      <c r="J23" s="72"/>
      <c r="K23" s="155">
        <f>SUM(K18:K21)</f>
        <v>146750000</v>
      </c>
      <c r="L23" s="72"/>
      <c r="M23" s="155">
        <f>SUM(M18:M21)</f>
        <v>438954153</v>
      </c>
      <c r="N23" s="72"/>
      <c r="O23" s="155">
        <f>SUM(O18:O21)</f>
        <v>3834642889</v>
      </c>
    </row>
    <row r="24" spans="1:90" ht="19.5" customHeight="1" thickTop="1" x14ac:dyDescent="0.5"/>
    <row r="25" spans="1:90" ht="9.75" customHeight="1" x14ac:dyDescent="0.5"/>
    <row r="26" spans="1:90" ht="12.75" customHeight="1" x14ac:dyDescent="0.5"/>
    <row r="27" spans="1:90" s="9" customFormat="1" ht="21.95" customHeight="1" x14ac:dyDescent="0.5">
      <c r="A27" s="55" t="str">
        <f>'T11'!A37</f>
        <v>หมายเหตุประกอบงบการเงินรวมและงบการเงินเฉพาะกิจการเป็นส่วนหนึ่งของงบการเงินนี้</v>
      </c>
      <c r="B27" s="46"/>
      <c r="C27" s="46"/>
      <c r="D27" s="46"/>
      <c r="E27" s="35"/>
      <c r="F27" s="46"/>
      <c r="G27" s="58"/>
      <c r="H27" s="46"/>
      <c r="I27" s="6"/>
      <c r="J27" s="6"/>
      <c r="K27" s="59"/>
      <c r="L27" s="59"/>
      <c r="M27" s="59"/>
      <c r="N27" s="60"/>
      <c r="O27" s="59"/>
    </row>
    <row r="28" spans="1:90" ht="21.6" customHeight="1" x14ac:dyDescent="0.5">
      <c r="F28" s="2"/>
      <c r="H28" s="2"/>
      <c r="I28" s="2"/>
      <c r="L28" s="56"/>
      <c r="N28" s="56"/>
      <c r="O28" s="56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</row>
    <row r="29" spans="1:90" ht="21.6" customHeight="1" x14ac:dyDescent="0.5">
      <c r="F29" s="2"/>
      <c r="H29" s="2"/>
      <c r="I29" s="2"/>
      <c r="L29" s="56"/>
      <c r="N29" s="56"/>
      <c r="O29" s="56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</row>
  </sheetData>
  <mergeCells count="3">
    <mergeCell ref="G5:O5"/>
    <mergeCell ref="K6:M6"/>
    <mergeCell ref="G6:I6"/>
  </mergeCells>
  <pageMargins left="0.9" right="0.9" top="0.5" bottom="0.6" header="0.49" footer="0.4"/>
  <pageSetup paperSize="9" firstPageNumber="12" fitToHeight="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67"/>
  <sheetViews>
    <sheetView zoomScaleNormal="100" zoomScaleSheetLayoutView="100" workbookViewId="0">
      <selection activeCell="B7" sqref="B7"/>
    </sheetView>
  </sheetViews>
  <sheetFormatPr defaultColWidth="0.7109375" defaultRowHeight="21.4" customHeight="1" x14ac:dyDescent="0.5"/>
  <cols>
    <col min="1" max="1" width="1.7109375" style="2" customWidth="1"/>
    <col min="2" max="2" width="37.85546875" style="2" customWidth="1"/>
    <col min="3" max="3" width="7.7109375" style="2" customWidth="1"/>
    <col min="4" max="4" width="0.7109375" style="2" customWidth="1"/>
    <col min="5" max="5" width="12.28515625" style="2" customWidth="1"/>
    <col min="6" max="6" width="0.7109375" style="2" customWidth="1"/>
    <col min="7" max="7" width="12.28515625" style="2" customWidth="1"/>
    <col min="8" max="8" width="0.7109375" style="2" customWidth="1"/>
    <col min="9" max="9" width="12.28515625" style="2" customWidth="1"/>
    <col min="10" max="10" width="0.7109375" style="2" customWidth="1"/>
    <col min="11" max="11" width="12.28515625" style="2" customWidth="1"/>
    <col min="12" max="165" width="9.28515625" style="2" customWidth="1"/>
    <col min="166" max="166" width="1.28515625" style="2" customWidth="1"/>
    <col min="167" max="167" width="52.7109375" style="2" customWidth="1"/>
    <col min="168" max="168" width="7" style="2" bestFit="1" customWidth="1"/>
    <col min="169" max="169" width="0.7109375" style="2" customWidth="1"/>
    <col min="170" max="170" width="10.7109375" style="2" customWidth="1"/>
    <col min="171" max="16384" width="0.7109375" style="2"/>
  </cols>
  <sheetData>
    <row r="1" spans="1:11" ht="18" customHeight="1" x14ac:dyDescent="0.5">
      <c r="A1" s="100" t="s">
        <v>100</v>
      </c>
    </row>
    <row r="2" spans="1:11" ht="18" customHeight="1" x14ac:dyDescent="0.5">
      <c r="A2" s="100" t="s">
        <v>115</v>
      </c>
      <c r="B2" s="100"/>
      <c r="C2" s="100"/>
    </row>
    <row r="3" spans="1:11" ht="18" customHeight="1" x14ac:dyDescent="0.5">
      <c r="A3" s="101" t="str">
        <f>'T12'!A3</f>
        <v>สำหรับปีสิ้นสุดวันที่ 31 ธันวาคม พ.ศ. 2564</v>
      </c>
      <c r="B3" s="101"/>
      <c r="C3" s="101"/>
      <c r="D3" s="46"/>
      <c r="E3" s="46"/>
      <c r="F3" s="46"/>
      <c r="G3" s="46"/>
      <c r="H3" s="46"/>
      <c r="I3" s="46"/>
      <c r="J3" s="46"/>
      <c r="K3" s="46"/>
    </row>
    <row r="4" spans="1:11" ht="15.75" customHeight="1" x14ac:dyDescent="0.5">
      <c r="A4" s="102"/>
      <c r="B4" s="102"/>
      <c r="C4" s="102"/>
      <c r="D4" s="9"/>
      <c r="E4" s="9"/>
      <c r="F4" s="9"/>
      <c r="G4" s="9"/>
      <c r="H4" s="9"/>
      <c r="I4" s="9"/>
      <c r="J4" s="9"/>
      <c r="K4" s="9"/>
    </row>
    <row r="5" spans="1:11" ht="17.100000000000001" customHeight="1" x14ac:dyDescent="0.5">
      <c r="A5" s="102"/>
      <c r="B5" s="102"/>
      <c r="C5" s="102"/>
      <c r="D5" s="9"/>
      <c r="E5" s="226" t="s">
        <v>109</v>
      </c>
      <c r="F5" s="226"/>
      <c r="G5" s="226"/>
      <c r="H5" s="9"/>
      <c r="I5" s="226" t="s">
        <v>110</v>
      </c>
      <c r="J5" s="226"/>
      <c r="K5" s="226"/>
    </row>
    <row r="6" spans="1:11" ht="17.100000000000001" customHeight="1" x14ac:dyDescent="0.5">
      <c r="A6" s="102"/>
      <c r="B6" s="102"/>
      <c r="C6" s="102"/>
      <c r="D6" s="9"/>
      <c r="E6" s="16" t="s">
        <v>190</v>
      </c>
      <c r="F6" s="17"/>
      <c r="G6" s="16" t="s">
        <v>139</v>
      </c>
      <c r="H6" s="15"/>
      <c r="I6" s="16" t="s">
        <v>190</v>
      </c>
      <c r="J6" s="17"/>
      <c r="K6" s="16" t="s">
        <v>139</v>
      </c>
    </row>
    <row r="7" spans="1:11" ht="17.100000000000001" customHeight="1" x14ac:dyDescent="0.5">
      <c r="A7" s="103"/>
      <c r="B7" s="103"/>
      <c r="C7" s="104" t="s">
        <v>1</v>
      </c>
      <c r="D7" s="105"/>
      <c r="E7" s="49" t="s">
        <v>2</v>
      </c>
      <c r="F7" s="20"/>
      <c r="G7" s="49" t="s">
        <v>2</v>
      </c>
      <c r="H7" s="105"/>
      <c r="I7" s="49" t="s">
        <v>2</v>
      </c>
      <c r="J7" s="20"/>
      <c r="K7" s="49" t="s">
        <v>2</v>
      </c>
    </row>
    <row r="8" spans="1:11" ht="17.100000000000001" customHeight="1" x14ac:dyDescent="0.5">
      <c r="B8" s="107"/>
      <c r="C8" s="107"/>
      <c r="E8" s="213"/>
      <c r="F8" s="108"/>
      <c r="G8" s="108"/>
      <c r="H8" s="108"/>
      <c r="I8" s="213"/>
      <c r="J8" s="108"/>
      <c r="K8" s="108"/>
    </row>
    <row r="9" spans="1:11" ht="17.100000000000001" customHeight="1" x14ac:dyDescent="0.5">
      <c r="A9" s="106" t="s">
        <v>61</v>
      </c>
      <c r="B9" s="107"/>
      <c r="C9" s="107"/>
      <c r="E9" s="214">
        <v>597701815</v>
      </c>
      <c r="F9" s="109"/>
      <c r="G9" s="109">
        <v>694411704</v>
      </c>
      <c r="H9" s="109"/>
      <c r="I9" s="214">
        <f>'T9-10'!K20</f>
        <v>388604751</v>
      </c>
      <c r="J9" s="109"/>
      <c r="K9" s="109">
        <f>'T9-10'!M20</f>
        <v>491378145</v>
      </c>
    </row>
    <row r="10" spans="1:11" ht="17.100000000000001" customHeight="1" x14ac:dyDescent="0.5">
      <c r="A10" s="107" t="s">
        <v>169</v>
      </c>
      <c r="B10" s="107"/>
      <c r="C10" s="107"/>
      <c r="E10" s="214"/>
      <c r="G10" s="109"/>
      <c r="I10" s="214"/>
      <c r="K10" s="109"/>
    </row>
    <row r="11" spans="1:11" ht="17.100000000000001" customHeight="1" x14ac:dyDescent="0.5">
      <c r="A11" s="107"/>
      <c r="B11" s="107" t="s">
        <v>121</v>
      </c>
      <c r="C11" s="110"/>
      <c r="E11" s="214"/>
      <c r="G11" s="109"/>
      <c r="I11" s="214"/>
      <c r="K11" s="109"/>
    </row>
    <row r="12" spans="1:11" ht="17.100000000000001" customHeight="1" x14ac:dyDescent="0.5">
      <c r="A12" s="107"/>
      <c r="B12" s="107" t="s">
        <v>122</v>
      </c>
      <c r="C12" s="110" t="s">
        <v>212</v>
      </c>
      <c r="E12" s="214" t="s">
        <v>228</v>
      </c>
      <c r="G12" s="109">
        <v>0</v>
      </c>
      <c r="I12" s="214">
        <v>4267813</v>
      </c>
      <c r="K12" s="109">
        <v>4241786</v>
      </c>
    </row>
    <row r="13" spans="1:11" ht="17.100000000000001" customHeight="1" x14ac:dyDescent="0.5">
      <c r="B13" s="2" t="s">
        <v>87</v>
      </c>
      <c r="C13" s="110" t="s">
        <v>213</v>
      </c>
      <c r="E13" s="214">
        <v>178797226</v>
      </c>
      <c r="G13" s="109">
        <v>130035119</v>
      </c>
      <c r="I13" s="214">
        <v>120770849</v>
      </c>
      <c r="K13" s="109">
        <v>83194885</v>
      </c>
    </row>
    <row r="14" spans="1:11" ht="17.100000000000001" customHeight="1" x14ac:dyDescent="0.5">
      <c r="B14" s="2" t="s">
        <v>146</v>
      </c>
      <c r="C14" s="110" t="s">
        <v>214</v>
      </c>
      <c r="E14" s="214">
        <v>26585464</v>
      </c>
      <c r="G14" s="109">
        <v>27025293</v>
      </c>
      <c r="I14" s="214">
        <v>14921035</v>
      </c>
      <c r="K14" s="109">
        <v>15722404</v>
      </c>
    </row>
    <row r="15" spans="1:11" ht="17.100000000000001" customHeight="1" x14ac:dyDescent="0.5">
      <c r="B15" s="2" t="s">
        <v>216</v>
      </c>
      <c r="C15" s="110">
        <v>10</v>
      </c>
      <c r="E15" s="214">
        <v>-15081669</v>
      </c>
      <c r="G15" s="109">
        <v>0</v>
      </c>
      <c r="I15" s="214">
        <v>0</v>
      </c>
      <c r="K15" s="109">
        <v>0</v>
      </c>
    </row>
    <row r="16" spans="1:11" s="9" customFormat="1" ht="17.100000000000001" customHeight="1" x14ac:dyDescent="0.5">
      <c r="A16" s="107"/>
      <c r="B16" s="107" t="s">
        <v>36</v>
      </c>
      <c r="C16" s="110">
        <v>29</v>
      </c>
      <c r="D16" s="11"/>
      <c r="E16" s="214">
        <v>1523361</v>
      </c>
      <c r="F16" s="11"/>
      <c r="G16" s="109">
        <v>8600817</v>
      </c>
      <c r="H16" s="11"/>
      <c r="I16" s="214">
        <v>738244</v>
      </c>
      <c r="J16" s="11"/>
      <c r="K16" s="109">
        <v>5712732</v>
      </c>
    </row>
    <row r="17" spans="1:11" s="9" customFormat="1" ht="17.100000000000001" customHeight="1" x14ac:dyDescent="0.5">
      <c r="A17" s="107"/>
      <c r="B17" s="107" t="s">
        <v>142</v>
      </c>
      <c r="C17" s="110"/>
      <c r="D17" s="11"/>
      <c r="E17" s="214">
        <v>6457484</v>
      </c>
      <c r="F17" s="11"/>
      <c r="G17" s="109">
        <v>19719903</v>
      </c>
      <c r="H17" s="11"/>
      <c r="I17" s="214">
        <v>6329645</v>
      </c>
      <c r="J17" s="11"/>
      <c r="K17" s="109">
        <v>17197929</v>
      </c>
    </row>
    <row r="18" spans="1:11" ht="17.100000000000001" customHeight="1" x14ac:dyDescent="0.5">
      <c r="B18" s="165" t="s">
        <v>218</v>
      </c>
      <c r="C18" s="110">
        <v>14</v>
      </c>
      <c r="E18" s="214">
        <v>6085427</v>
      </c>
      <c r="G18" s="109">
        <v>876266</v>
      </c>
      <c r="I18" s="214">
        <v>5657656</v>
      </c>
      <c r="K18" s="109">
        <v>301844</v>
      </c>
    </row>
    <row r="19" spans="1:11" ht="17.100000000000001" customHeight="1" x14ac:dyDescent="0.5">
      <c r="B19" s="2" t="s">
        <v>130</v>
      </c>
      <c r="C19" s="110">
        <v>14</v>
      </c>
      <c r="E19" s="214">
        <v>1253777</v>
      </c>
      <c r="G19" s="109">
        <v>-5134198</v>
      </c>
      <c r="I19" s="214">
        <v>-1620325</v>
      </c>
      <c r="K19" s="109">
        <v>2830672</v>
      </c>
    </row>
    <row r="20" spans="1:11" ht="17.100000000000001" customHeight="1" x14ac:dyDescent="0.5">
      <c r="B20" s="2" t="s">
        <v>131</v>
      </c>
      <c r="C20" s="110">
        <v>14</v>
      </c>
      <c r="E20" s="214">
        <v>0</v>
      </c>
      <c r="G20" s="131">
        <v>84643</v>
      </c>
      <c r="I20" s="217">
        <v>0</v>
      </c>
      <c r="K20" s="109">
        <v>0</v>
      </c>
    </row>
    <row r="21" spans="1:11" ht="17.100000000000001" customHeight="1" x14ac:dyDescent="0.5">
      <c r="B21" s="111" t="s">
        <v>217</v>
      </c>
      <c r="C21" s="110"/>
      <c r="E21" s="214">
        <v>-107118</v>
      </c>
      <c r="G21" s="131">
        <v>-214262</v>
      </c>
      <c r="I21" s="214">
        <v>-162104</v>
      </c>
      <c r="K21" s="109">
        <v>-230640</v>
      </c>
    </row>
    <row r="22" spans="1:11" ht="17.100000000000001" customHeight="1" x14ac:dyDescent="0.5">
      <c r="B22" s="2" t="s">
        <v>132</v>
      </c>
      <c r="C22" s="110"/>
      <c r="E22" s="214">
        <v>1125420</v>
      </c>
      <c r="G22" s="131">
        <v>156726</v>
      </c>
      <c r="I22" s="214">
        <v>525402</v>
      </c>
      <c r="K22" s="109">
        <v>67303</v>
      </c>
    </row>
    <row r="23" spans="1:11" ht="17.100000000000001" customHeight="1" x14ac:dyDescent="0.5">
      <c r="B23" s="2" t="s">
        <v>154</v>
      </c>
      <c r="C23" s="110"/>
      <c r="E23" s="214">
        <v>569407</v>
      </c>
      <c r="G23" s="131">
        <v>0</v>
      </c>
      <c r="I23" s="214">
        <v>0</v>
      </c>
      <c r="K23" s="109">
        <v>0</v>
      </c>
    </row>
    <row r="24" spans="1:11" ht="17.100000000000001" customHeight="1" x14ac:dyDescent="0.5">
      <c r="B24" s="2" t="s">
        <v>48</v>
      </c>
      <c r="C24" s="110" t="s">
        <v>215</v>
      </c>
      <c r="E24" s="214">
        <v>4983256</v>
      </c>
      <c r="G24" s="109">
        <v>4316017</v>
      </c>
      <c r="I24" s="214">
        <v>2584417</v>
      </c>
      <c r="K24" s="109">
        <v>2618551</v>
      </c>
    </row>
    <row r="25" spans="1:11" ht="17.100000000000001" customHeight="1" x14ac:dyDescent="0.5">
      <c r="B25" s="2" t="s">
        <v>123</v>
      </c>
      <c r="C25" s="110">
        <v>17</v>
      </c>
      <c r="E25" s="214" t="s">
        <v>228</v>
      </c>
      <c r="G25" s="109">
        <v>0</v>
      </c>
      <c r="I25" s="214">
        <v>-10184630</v>
      </c>
      <c r="K25" s="109">
        <v>-10045681</v>
      </c>
    </row>
    <row r="26" spans="1:11" ht="17.100000000000001" customHeight="1" x14ac:dyDescent="0.5">
      <c r="B26" s="2" t="s">
        <v>137</v>
      </c>
      <c r="C26" s="110">
        <v>17</v>
      </c>
      <c r="E26" s="214">
        <v>554400</v>
      </c>
      <c r="G26" s="109">
        <v>463680</v>
      </c>
      <c r="I26" s="214">
        <v>277200</v>
      </c>
      <c r="K26" s="109">
        <v>231840</v>
      </c>
    </row>
    <row r="27" spans="1:11" ht="17.100000000000001" customHeight="1" x14ac:dyDescent="0.5">
      <c r="B27" s="2" t="s">
        <v>37</v>
      </c>
      <c r="C27" s="110"/>
      <c r="E27" s="214">
        <v>-3086009</v>
      </c>
      <c r="G27" s="109">
        <v>-3976746</v>
      </c>
      <c r="I27" s="214">
        <v>-11481004</v>
      </c>
      <c r="K27" s="109">
        <v>-17977129</v>
      </c>
    </row>
    <row r="28" spans="1:11" ht="17.100000000000001" customHeight="1" x14ac:dyDescent="0.5">
      <c r="B28" s="2" t="s">
        <v>29</v>
      </c>
      <c r="C28" s="110">
        <v>28</v>
      </c>
      <c r="E28" s="214">
        <v>8861475</v>
      </c>
      <c r="G28" s="109">
        <v>7913956</v>
      </c>
      <c r="I28" s="214">
        <v>8848222</v>
      </c>
      <c r="K28" s="109">
        <v>8790794</v>
      </c>
    </row>
    <row r="29" spans="1:11" ht="17.100000000000001" customHeight="1" x14ac:dyDescent="0.5">
      <c r="B29" s="2" t="s">
        <v>133</v>
      </c>
      <c r="C29" s="110"/>
      <c r="E29" s="214">
        <v>11131195</v>
      </c>
      <c r="G29" s="109">
        <v>2139808</v>
      </c>
      <c r="I29" s="214">
        <v>-12845365</v>
      </c>
      <c r="K29" s="109">
        <v>1469313</v>
      </c>
    </row>
    <row r="30" spans="1:11" ht="17.100000000000001" customHeight="1" x14ac:dyDescent="0.5">
      <c r="B30" s="2" t="s">
        <v>38</v>
      </c>
      <c r="C30" s="107"/>
      <c r="E30" s="214"/>
      <c r="G30" s="109"/>
      <c r="I30" s="214"/>
      <c r="K30" s="109"/>
    </row>
    <row r="31" spans="1:11" ht="17.100000000000001" customHeight="1" x14ac:dyDescent="0.5">
      <c r="B31" s="112" t="s">
        <v>39</v>
      </c>
      <c r="C31" s="107"/>
      <c r="E31" s="214">
        <v>-17401589</v>
      </c>
      <c r="G31" s="109">
        <v>-134082508</v>
      </c>
      <c r="I31" s="214">
        <v>50433882</v>
      </c>
      <c r="K31" s="109">
        <v>-136569972</v>
      </c>
    </row>
    <row r="32" spans="1:11" ht="17.100000000000001" customHeight="1" x14ac:dyDescent="0.5">
      <c r="B32" s="112" t="s">
        <v>40</v>
      </c>
      <c r="C32" s="107"/>
      <c r="E32" s="214">
        <v>-242464014</v>
      </c>
      <c r="G32" s="109">
        <v>-70611178</v>
      </c>
      <c r="I32" s="214">
        <v>-175958658</v>
      </c>
      <c r="K32" s="109">
        <v>-40153094</v>
      </c>
    </row>
    <row r="33" spans="1:11" ht="17.100000000000001" customHeight="1" x14ac:dyDescent="0.5">
      <c r="B33" s="112" t="s">
        <v>211</v>
      </c>
      <c r="C33" s="107"/>
      <c r="E33" s="214">
        <v>-2601397</v>
      </c>
      <c r="G33" s="109">
        <v>0</v>
      </c>
      <c r="I33" s="214">
        <v>-2601398</v>
      </c>
      <c r="K33" s="109">
        <v>0</v>
      </c>
    </row>
    <row r="34" spans="1:11" ht="17.100000000000001" customHeight="1" x14ac:dyDescent="0.5">
      <c r="B34" s="107" t="s">
        <v>41</v>
      </c>
      <c r="C34" s="107"/>
      <c r="E34" s="214">
        <v>-5887251</v>
      </c>
      <c r="G34" s="109">
        <v>-5909462</v>
      </c>
      <c r="I34" s="214">
        <v>-1265333</v>
      </c>
      <c r="K34" s="109">
        <v>-369269</v>
      </c>
    </row>
    <row r="35" spans="1:11" ht="17.100000000000001" customHeight="1" x14ac:dyDescent="0.5">
      <c r="B35" s="112" t="s">
        <v>42</v>
      </c>
      <c r="C35" s="107"/>
      <c r="E35" s="214">
        <v>-506994</v>
      </c>
      <c r="G35" s="109">
        <v>-2811659</v>
      </c>
      <c r="I35" s="214">
        <v>-939380</v>
      </c>
      <c r="K35" s="109">
        <v>-802316</v>
      </c>
    </row>
    <row r="36" spans="1:11" ht="17.100000000000001" customHeight="1" x14ac:dyDescent="0.5">
      <c r="B36" s="23" t="s">
        <v>43</v>
      </c>
      <c r="C36" s="107"/>
      <c r="E36" s="214">
        <v>109802682</v>
      </c>
      <c r="F36" s="9"/>
      <c r="G36" s="109">
        <v>73300326</v>
      </c>
      <c r="H36" s="9"/>
      <c r="I36" s="214">
        <v>108922613</v>
      </c>
      <c r="K36" s="109">
        <v>52860480</v>
      </c>
    </row>
    <row r="37" spans="1:11" ht="17.100000000000001" customHeight="1" x14ac:dyDescent="0.5">
      <c r="A37" s="107"/>
      <c r="B37" s="112" t="s">
        <v>44</v>
      </c>
      <c r="C37" s="107"/>
      <c r="E37" s="215">
        <v>4288872</v>
      </c>
      <c r="G37" s="113">
        <v>-1234171</v>
      </c>
      <c r="I37" s="215">
        <v>3524737</v>
      </c>
      <c r="K37" s="113">
        <v>-2821166</v>
      </c>
    </row>
    <row r="38" spans="1:11" ht="6" customHeight="1" x14ac:dyDescent="0.5">
      <c r="A38" s="107"/>
      <c r="B38" s="112"/>
      <c r="C38" s="107"/>
      <c r="E38" s="149"/>
      <c r="G38" s="11"/>
      <c r="I38" s="149"/>
      <c r="K38" s="11"/>
    </row>
    <row r="39" spans="1:11" ht="17.100000000000001" customHeight="1" x14ac:dyDescent="0.5">
      <c r="A39" s="107" t="s">
        <v>172</v>
      </c>
      <c r="B39" s="107"/>
      <c r="C39" s="107"/>
      <c r="D39" s="109"/>
      <c r="E39" s="214">
        <f>SUM(E9:E38)</f>
        <v>672585220</v>
      </c>
      <c r="F39" s="109"/>
      <c r="G39" s="109">
        <f t="shared" ref="F39:K39" si="0">SUM(G9:G38)</f>
        <v>745070074</v>
      </c>
      <c r="H39" s="109"/>
      <c r="I39" s="214">
        <f t="shared" si="0"/>
        <v>499348269</v>
      </c>
      <c r="J39" s="109"/>
      <c r="K39" s="109">
        <f t="shared" si="0"/>
        <v>477649411</v>
      </c>
    </row>
    <row r="40" spans="1:11" ht="17.100000000000001" customHeight="1" x14ac:dyDescent="0.5">
      <c r="A40" s="107" t="s">
        <v>170</v>
      </c>
      <c r="B40" s="107"/>
      <c r="C40" s="110">
        <v>23</v>
      </c>
      <c r="D40" s="109"/>
      <c r="E40" s="214">
        <v>-1079016</v>
      </c>
      <c r="F40" s="109"/>
      <c r="G40" s="109">
        <v>-123840</v>
      </c>
      <c r="H40" s="109"/>
      <c r="I40" s="214">
        <v>0</v>
      </c>
      <c r="J40" s="109"/>
      <c r="K40" s="109">
        <v>0</v>
      </c>
    </row>
    <row r="41" spans="1:11" s="9" customFormat="1" ht="17.100000000000001" customHeight="1" x14ac:dyDescent="0.5">
      <c r="A41" s="114" t="s">
        <v>171</v>
      </c>
      <c r="B41" s="107"/>
      <c r="C41" s="110"/>
      <c r="D41" s="2"/>
      <c r="E41" s="214">
        <v>-8861475</v>
      </c>
      <c r="F41" s="2"/>
      <c r="G41" s="109">
        <v>-7913956</v>
      </c>
      <c r="H41" s="2"/>
      <c r="I41" s="214">
        <v>-8848222</v>
      </c>
      <c r="J41" s="2"/>
      <c r="K41" s="109">
        <v>-8790794</v>
      </c>
    </row>
    <row r="42" spans="1:11" s="9" customFormat="1" ht="17.100000000000001" customHeight="1" x14ac:dyDescent="0.5">
      <c r="A42" s="107" t="s">
        <v>128</v>
      </c>
      <c r="B42" s="107"/>
      <c r="C42" s="107"/>
      <c r="D42" s="2"/>
      <c r="E42" s="214">
        <v>-111004245</v>
      </c>
      <c r="F42" s="2"/>
      <c r="G42" s="109">
        <v>-91659095</v>
      </c>
      <c r="H42" s="2"/>
      <c r="I42" s="214">
        <v>-89781867</v>
      </c>
      <c r="J42" s="2"/>
      <c r="K42" s="109">
        <v>-70560786</v>
      </c>
    </row>
    <row r="43" spans="1:11" s="9" customFormat="1" ht="17.100000000000001" customHeight="1" x14ac:dyDescent="0.5">
      <c r="A43" s="182" t="s">
        <v>204</v>
      </c>
      <c r="B43" s="107"/>
      <c r="C43" s="110">
        <v>10</v>
      </c>
      <c r="D43" s="2"/>
      <c r="E43" s="215">
        <v>-16173339</v>
      </c>
      <c r="F43" s="2"/>
      <c r="G43" s="113">
        <v>-35655494</v>
      </c>
      <c r="H43" s="2"/>
      <c r="I43" s="215">
        <v>0</v>
      </c>
      <c r="J43" s="2"/>
      <c r="K43" s="113">
        <v>0</v>
      </c>
    </row>
    <row r="44" spans="1:11" s="9" customFormat="1" ht="6" customHeight="1" x14ac:dyDescent="0.5">
      <c r="A44" s="107"/>
      <c r="B44" s="107"/>
      <c r="C44" s="107"/>
      <c r="D44" s="2"/>
      <c r="E44" s="149"/>
      <c r="F44" s="2"/>
      <c r="G44" s="11"/>
      <c r="H44" s="2"/>
      <c r="I44" s="149"/>
      <c r="J44" s="2"/>
      <c r="K44" s="11"/>
    </row>
    <row r="45" spans="1:11" s="9" customFormat="1" ht="17.100000000000001" customHeight="1" x14ac:dyDescent="0.5">
      <c r="A45" s="107" t="s">
        <v>105</v>
      </c>
      <c r="B45" s="107"/>
      <c r="C45" s="107"/>
      <c r="D45" s="11"/>
      <c r="E45" s="216">
        <f>SUM(E39:E43)</f>
        <v>535467145</v>
      </c>
      <c r="F45" s="11"/>
      <c r="G45" s="47">
        <f>SUM(G39:G43)</f>
        <v>609717689</v>
      </c>
      <c r="H45" s="11"/>
      <c r="I45" s="216">
        <f>SUM(I39:I43)</f>
        <v>400718180</v>
      </c>
      <c r="J45" s="11"/>
      <c r="K45" s="47">
        <f>SUM(K39:K43)</f>
        <v>398297831</v>
      </c>
    </row>
    <row r="46" spans="1:11" s="9" customFormat="1" ht="17.25" customHeight="1" x14ac:dyDescent="0.5">
      <c r="A46" s="191"/>
      <c r="B46" s="191"/>
      <c r="C46" s="191"/>
      <c r="D46" s="191"/>
      <c r="E46" s="191"/>
      <c r="F46" s="191"/>
      <c r="G46" s="191"/>
      <c r="H46" s="191"/>
      <c r="I46" s="191"/>
      <c r="J46" s="191"/>
      <c r="K46" s="191"/>
    </row>
    <row r="47" spans="1:11" s="9" customFormat="1" ht="16.5" customHeight="1" x14ac:dyDescent="0.5">
      <c r="A47" s="235" t="s">
        <v>119</v>
      </c>
      <c r="B47" s="235"/>
      <c r="C47" s="235"/>
      <c r="D47" s="235"/>
      <c r="E47" s="235"/>
      <c r="F47" s="235"/>
      <c r="G47" s="235"/>
      <c r="H47" s="235"/>
      <c r="I47" s="235"/>
      <c r="J47" s="235"/>
      <c r="K47" s="235"/>
    </row>
    <row r="48" spans="1:11" s="9" customFormat="1" ht="12.75" customHeight="1" x14ac:dyDescent="0.5">
      <c r="A48" s="191"/>
      <c r="B48" s="191"/>
      <c r="C48" s="191"/>
      <c r="D48" s="191"/>
      <c r="E48" s="191"/>
      <c r="F48" s="191"/>
      <c r="G48" s="191"/>
      <c r="H48" s="191"/>
      <c r="I48" s="191"/>
      <c r="J48" s="191"/>
      <c r="K48" s="191"/>
    </row>
    <row r="49" spans="1:11" s="9" customFormat="1" ht="7.5" customHeight="1" x14ac:dyDescent="0.5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s="9" customFormat="1" ht="21.95" customHeight="1" x14ac:dyDescent="0.5">
      <c r="A50" s="115" t="str">
        <f>'T6-8'!A45</f>
        <v>หมายเหตุประกอบงบการเงินรวมและงบการเงินเฉพาะกิจการเป็นส่วนหนึ่งของงบการเงินนี้</v>
      </c>
      <c r="B50" s="116"/>
      <c r="C50" s="116"/>
      <c r="D50" s="46"/>
      <c r="E50" s="46"/>
      <c r="F50" s="46"/>
      <c r="G50" s="46"/>
      <c r="H50" s="46"/>
      <c r="I50" s="46"/>
      <c r="J50" s="46"/>
      <c r="K50" s="46"/>
    </row>
    <row r="51" spans="1:11" ht="18.95" customHeight="1" x14ac:dyDescent="0.5">
      <c r="A51" s="100" t="s">
        <v>100</v>
      </c>
    </row>
    <row r="52" spans="1:11" ht="18.95" customHeight="1" x14ac:dyDescent="0.5">
      <c r="A52" s="100" t="s">
        <v>129</v>
      </c>
      <c r="B52" s="117"/>
      <c r="C52" s="117"/>
      <c r="D52" s="9"/>
      <c r="E52" s="9"/>
      <c r="F52" s="9"/>
      <c r="G52" s="9"/>
      <c r="H52" s="9"/>
      <c r="I52" s="9"/>
      <c r="J52" s="9"/>
      <c r="K52" s="9"/>
    </row>
    <row r="53" spans="1:11" ht="18.95" customHeight="1" x14ac:dyDescent="0.5">
      <c r="A53" s="101" t="str">
        <f>A3</f>
        <v>สำหรับปีสิ้นสุดวันที่ 31 ธันวาคม พ.ศ. 2564</v>
      </c>
      <c r="B53" s="116"/>
      <c r="C53" s="116"/>
      <c r="D53" s="46"/>
      <c r="E53" s="46"/>
      <c r="F53" s="46"/>
      <c r="G53" s="46"/>
      <c r="H53" s="46"/>
      <c r="I53" s="46"/>
      <c r="J53" s="46"/>
      <c r="K53" s="46"/>
    </row>
    <row r="54" spans="1:11" s="9" customFormat="1" ht="18.95" customHeight="1" x14ac:dyDescent="0.5">
      <c r="A54" s="117"/>
      <c r="B54" s="117"/>
      <c r="C54" s="118"/>
      <c r="E54" s="119"/>
      <c r="G54" s="119"/>
      <c r="I54" s="119"/>
      <c r="K54" s="119"/>
    </row>
    <row r="55" spans="1:11" s="122" customFormat="1" ht="18.95" customHeight="1" x14ac:dyDescent="0.5">
      <c r="A55" s="120"/>
      <c r="B55" s="120"/>
      <c r="C55" s="121"/>
      <c r="E55" s="226" t="s">
        <v>109</v>
      </c>
      <c r="F55" s="226"/>
      <c r="G55" s="226"/>
      <c r="H55" s="9"/>
      <c r="I55" s="226" t="s">
        <v>110</v>
      </c>
      <c r="J55" s="226"/>
      <c r="K55" s="226"/>
    </row>
    <row r="56" spans="1:11" s="122" customFormat="1" ht="18.95" customHeight="1" x14ac:dyDescent="0.5">
      <c r="A56" s="120"/>
      <c r="B56" s="120"/>
      <c r="D56" s="123"/>
      <c r="E56" s="16" t="s">
        <v>190</v>
      </c>
      <c r="F56" s="17"/>
      <c r="G56" s="16" t="s">
        <v>139</v>
      </c>
      <c r="H56" s="15"/>
      <c r="I56" s="16" t="s">
        <v>190</v>
      </c>
      <c r="J56" s="17"/>
      <c r="K56" s="16" t="s">
        <v>139</v>
      </c>
    </row>
    <row r="57" spans="1:11" s="122" customFormat="1" ht="18.95" customHeight="1" x14ac:dyDescent="0.5">
      <c r="B57" s="124"/>
      <c r="C57" s="125" t="s">
        <v>1</v>
      </c>
      <c r="D57" s="126"/>
      <c r="E57" s="49" t="s">
        <v>2</v>
      </c>
      <c r="F57" s="20"/>
      <c r="G57" s="49" t="s">
        <v>2</v>
      </c>
      <c r="H57" s="105"/>
      <c r="I57" s="49" t="s">
        <v>2</v>
      </c>
      <c r="J57" s="20"/>
      <c r="K57" s="49" t="s">
        <v>2</v>
      </c>
    </row>
    <row r="58" spans="1:11" s="122" customFormat="1" ht="18.95" customHeight="1" x14ac:dyDescent="0.5">
      <c r="A58" s="124" t="s">
        <v>45</v>
      </c>
      <c r="B58" s="124"/>
      <c r="C58" s="127"/>
      <c r="D58" s="126"/>
      <c r="E58" s="218"/>
      <c r="F58" s="129"/>
      <c r="G58" s="128"/>
      <c r="H58" s="126"/>
      <c r="I58" s="218"/>
      <c r="J58" s="129"/>
      <c r="K58" s="128"/>
    </row>
    <row r="59" spans="1:11" s="122" customFormat="1" ht="18.95" customHeight="1" x14ac:dyDescent="0.5">
      <c r="A59" s="161" t="s">
        <v>220</v>
      </c>
      <c r="B59" s="161"/>
      <c r="C59" s="127"/>
      <c r="D59" s="126"/>
      <c r="E59" s="219"/>
      <c r="F59" s="162"/>
      <c r="G59" s="132"/>
      <c r="H59" s="126"/>
      <c r="I59" s="219"/>
      <c r="J59" s="129"/>
      <c r="K59" s="132"/>
    </row>
    <row r="60" spans="1:11" s="122" customFormat="1" ht="18.95" customHeight="1" x14ac:dyDescent="0.5">
      <c r="A60" s="161"/>
      <c r="B60" s="161" t="s">
        <v>194</v>
      </c>
      <c r="C60" s="127"/>
      <c r="D60" s="126"/>
      <c r="E60" s="219">
        <v>-401000000</v>
      </c>
      <c r="F60" s="162"/>
      <c r="G60" s="132">
        <v>-500014579</v>
      </c>
      <c r="H60" s="126"/>
      <c r="I60" s="219">
        <v>-400000000</v>
      </c>
      <c r="J60" s="129"/>
      <c r="K60" s="132">
        <v>-500000000</v>
      </c>
    </row>
    <row r="61" spans="1:11" s="122" customFormat="1" ht="18.95" customHeight="1" x14ac:dyDescent="0.5">
      <c r="A61" s="161" t="s">
        <v>221</v>
      </c>
      <c r="B61" s="161"/>
      <c r="C61" s="127"/>
      <c r="D61" s="126"/>
      <c r="E61" s="219"/>
      <c r="F61" s="129"/>
      <c r="G61" s="132"/>
      <c r="H61" s="126"/>
      <c r="I61" s="219"/>
      <c r="J61" s="129"/>
      <c r="K61" s="132"/>
    </row>
    <row r="62" spans="1:11" s="122" customFormat="1" ht="18.95" customHeight="1" x14ac:dyDescent="0.5">
      <c r="A62" s="161"/>
      <c r="B62" s="161" t="s">
        <v>222</v>
      </c>
      <c r="C62" s="127"/>
      <c r="D62" s="126"/>
      <c r="E62" s="219">
        <v>400000000</v>
      </c>
      <c r="F62" s="129"/>
      <c r="G62" s="132">
        <v>106000000</v>
      </c>
      <c r="H62" s="126"/>
      <c r="I62" s="219">
        <v>400000000</v>
      </c>
      <c r="J62" s="129"/>
      <c r="K62" s="132">
        <v>100000000</v>
      </c>
    </row>
    <row r="63" spans="1:11" s="122" customFormat="1" ht="18.95" customHeight="1" x14ac:dyDescent="0.5">
      <c r="A63" s="126" t="s">
        <v>70</v>
      </c>
      <c r="B63" s="126"/>
      <c r="C63" s="130"/>
      <c r="E63" s="217">
        <v>1000000</v>
      </c>
      <c r="G63" s="131">
        <v>0</v>
      </c>
      <c r="I63" s="217">
        <v>0</v>
      </c>
      <c r="K63" s="131">
        <v>0</v>
      </c>
    </row>
    <row r="64" spans="1:11" s="122" customFormat="1" ht="18.95" customHeight="1" x14ac:dyDescent="0.5">
      <c r="A64" s="161" t="s">
        <v>180</v>
      </c>
      <c r="B64" s="124"/>
      <c r="C64" s="130">
        <v>16</v>
      </c>
      <c r="D64" s="126"/>
      <c r="E64" s="219">
        <v>0</v>
      </c>
      <c r="F64" s="162"/>
      <c r="G64" s="132">
        <v>0</v>
      </c>
      <c r="H64" s="126"/>
      <c r="I64" s="219">
        <v>-199561430</v>
      </c>
      <c r="J64" s="162"/>
      <c r="K64" s="132">
        <v>-6763477</v>
      </c>
    </row>
    <row r="65" spans="1:11" s="122" customFormat="1" ht="18.95" customHeight="1" x14ac:dyDescent="0.5">
      <c r="A65" s="161" t="s">
        <v>138</v>
      </c>
      <c r="B65" s="124"/>
      <c r="C65" s="127"/>
      <c r="D65" s="126"/>
      <c r="E65" s="219">
        <v>-531300</v>
      </c>
      <c r="F65" s="162"/>
      <c r="G65" s="132">
        <v>-444360</v>
      </c>
      <c r="H65" s="126"/>
      <c r="I65" s="219">
        <v>-277200</v>
      </c>
      <c r="J65" s="162"/>
      <c r="K65" s="132">
        <v>-231840</v>
      </c>
    </row>
    <row r="66" spans="1:11" s="122" customFormat="1" ht="18.95" customHeight="1" x14ac:dyDescent="0.5">
      <c r="A66" s="126" t="s">
        <v>46</v>
      </c>
      <c r="B66" s="126"/>
      <c r="C66" s="130"/>
      <c r="E66" s="219">
        <v>-339017008</v>
      </c>
      <c r="G66" s="131">
        <v>-419542244</v>
      </c>
      <c r="I66" s="219">
        <v>-159443181</v>
      </c>
      <c r="K66" s="131">
        <v>-311045766</v>
      </c>
    </row>
    <row r="67" spans="1:11" s="122" customFormat="1" ht="18.95" customHeight="1" x14ac:dyDescent="0.5">
      <c r="A67" s="111" t="s">
        <v>78</v>
      </c>
      <c r="B67" s="126"/>
      <c r="C67" s="130"/>
      <c r="E67" s="217">
        <v>132803</v>
      </c>
      <c r="G67" s="131">
        <v>1005415</v>
      </c>
      <c r="I67" s="219">
        <v>489445</v>
      </c>
      <c r="K67" s="131">
        <v>1026890</v>
      </c>
    </row>
    <row r="68" spans="1:11" s="122" customFormat="1" ht="18.95" customHeight="1" x14ac:dyDescent="0.5">
      <c r="A68" s="111" t="s">
        <v>147</v>
      </c>
      <c r="B68" s="126"/>
      <c r="C68" s="130"/>
      <c r="E68" s="217">
        <v>-420000</v>
      </c>
      <c r="G68" s="131">
        <v>-2007120</v>
      </c>
      <c r="I68" s="217">
        <v>0</v>
      </c>
      <c r="K68" s="131">
        <v>0</v>
      </c>
    </row>
    <row r="69" spans="1:11" s="122" customFormat="1" ht="18.95" customHeight="1" x14ac:dyDescent="0.5">
      <c r="A69" s="126" t="s">
        <v>51</v>
      </c>
      <c r="B69" s="126"/>
      <c r="C69" s="130"/>
      <c r="E69" s="217">
        <v>-4139240</v>
      </c>
      <c r="G69" s="131">
        <v>-2006501</v>
      </c>
      <c r="I69" s="217">
        <v>-2262231</v>
      </c>
      <c r="K69" s="131">
        <v>-1702911</v>
      </c>
    </row>
    <row r="70" spans="1:11" s="122" customFormat="1" ht="18.95" customHeight="1" x14ac:dyDescent="0.5">
      <c r="A70" s="126" t="s">
        <v>135</v>
      </c>
      <c r="B70" s="126"/>
      <c r="C70" s="130">
        <v>32</v>
      </c>
      <c r="E70" s="217">
        <v>0</v>
      </c>
      <c r="G70" s="131">
        <v>0</v>
      </c>
      <c r="I70" s="217">
        <v>-2987000</v>
      </c>
      <c r="J70" s="131"/>
      <c r="K70" s="131">
        <v>-5978000</v>
      </c>
    </row>
    <row r="71" spans="1:11" s="122" customFormat="1" ht="18.95" customHeight="1" x14ac:dyDescent="0.5">
      <c r="A71" s="111" t="s">
        <v>136</v>
      </c>
      <c r="B71" s="126"/>
      <c r="C71" s="130">
        <v>32</v>
      </c>
      <c r="E71" s="217">
        <v>0</v>
      </c>
      <c r="G71" s="131">
        <v>0</v>
      </c>
      <c r="I71" s="217">
        <v>2987000</v>
      </c>
      <c r="J71" s="131"/>
      <c r="K71" s="131">
        <v>0</v>
      </c>
    </row>
    <row r="72" spans="1:11" s="122" customFormat="1" ht="18.95" customHeight="1" x14ac:dyDescent="0.5">
      <c r="A72" s="126" t="s">
        <v>49</v>
      </c>
      <c r="B72" s="126"/>
      <c r="C72" s="130">
        <v>32</v>
      </c>
      <c r="E72" s="217">
        <v>0</v>
      </c>
      <c r="G72" s="131">
        <v>0</v>
      </c>
      <c r="I72" s="217">
        <v>-115863000</v>
      </c>
      <c r="K72" s="131">
        <v>-159521923</v>
      </c>
    </row>
    <row r="73" spans="1:11" s="122" customFormat="1" ht="18.95" customHeight="1" x14ac:dyDescent="0.5">
      <c r="A73" s="111" t="s">
        <v>134</v>
      </c>
      <c r="B73" s="126"/>
      <c r="C73" s="130">
        <v>32</v>
      </c>
      <c r="E73" s="217">
        <v>0</v>
      </c>
      <c r="G73" s="131">
        <v>0</v>
      </c>
      <c r="I73" s="219">
        <v>298082575</v>
      </c>
      <c r="K73" s="132">
        <v>87044200</v>
      </c>
    </row>
    <row r="74" spans="1:11" s="122" customFormat="1" ht="18.95" customHeight="1" x14ac:dyDescent="0.5">
      <c r="A74" s="111" t="s">
        <v>124</v>
      </c>
      <c r="B74" s="126"/>
      <c r="C74" s="110"/>
      <c r="E74" s="217">
        <v>0</v>
      </c>
      <c r="F74" s="133"/>
      <c r="G74" s="131">
        <v>0</v>
      </c>
      <c r="H74" s="133"/>
      <c r="I74" s="214">
        <v>9293318</v>
      </c>
      <c r="J74" s="133"/>
      <c r="K74" s="109">
        <v>9645042</v>
      </c>
    </row>
    <row r="75" spans="1:11" s="122" customFormat="1" ht="18.95" customHeight="1" x14ac:dyDescent="0.5">
      <c r="A75" s="111" t="s">
        <v>37</v>
      </c>
      <c r="B75" s="126"/>
      <c r="C75" s="110"/>
      <c r="E75" s="217">
        <v>4934271</v>
      </c>
      <c r="F75" s="133"/>
      <c r="G75" s="131">
        <v>2132120</v>
      </c>
      <c r="H75" s="133"/>
      <c r="I75" s="214">
        <v>13238040</v>
      </c>
      <c r="J75" s="133"/>
      <c r="K75" s="109">
        <v>16375569</v>
      </c>
    </row>
    <row r="76" spans="1:11" s="122" customFormat="1" ht="18.95" customHeight="1" x14ac:dyDescent="0.5">
      <c r="A76" s="182" t="s">
        <v>204</v>
      </c>
      <c r="B76" s="126"/>
      <c r="C76" s="130">
        <v>10</v>
      </c>
      <c r="E76" s="220">
        <v>260791909</v>
      </c>
      <c r="G76" s="134">
        <v>-2356397</v>
      </c>
      <c r="I76" s="220">
        <v>0</v>
      </c>
      <c r="K76" s="134">
        <v>0</v>
      </c>
    </row>
    <row r="77" spans="1:11" s="122" customFormat="1" ht="6" customHeight="1" x14ac:dyDescent="0.5">
      <c r="A77" s="120"/>
      <c r="B77" s="120"/>
      <c r="C77" s="120"/>
      <c r="E77" s="221"/>
      <c r="I77" s="221"/>
    </row>
    <row r="78" spans="1:11" s="122" customFormat="1" ht="18.95" customHeight="1" x14ac:dyDescent="0.5">
      <c r="A78" s="135" t="s">
        <v>86</v>
      </c>
      <c r="B78" s="135"/>
      <c r="C78" s="135"/>
      <c r="E78" s="222">
        <f>SUM(E59:E76)</f>
        <v>-78248565</v>
      </c>
      <c r="G78" s="136">
        <f>SUM(G59:G76)</f>
        <v>-817233666</v>
      </c>
      <c r="I78" s="222">
        <f>SUM(I59:I76)</f>
        <v>-156303664</v>
      </c>
      <c r="K78" s="136">
        <f>SUM(K59:K76)</f>
        <v>-771152216</v>
      </c>
    </row>
    <row r="79" spans="1:11" s="122" customFormat="1" ht="18.95" customHeight="1" x14ac:dyDescent="0.5">
      <c r="A79" s="120"/>
      <c r="B79" s="120"/>
      <c r="C79" s="120"/>
      <c r="E79" s="221"/>
      <c r="I79" s="221"/>
    </row>
    <row r="80" spans="1:11" s="122" customFormat="1" ht="18.95" customHeight="1" x14ac:dyDescent="0.5">
      <c r="A80" s="137" t="s">
        <v>47</v>
      </c>
      <c r="B80" s="138"/>
      <c r="C80" s="121"/>
      <c r="E80" s="219"/>
      <c r="G80" s="132"/>
      <c r="I80" s="219"/>
      <c r="K80" s="132"/>
    </row>
    <row r="81" spans="1:11" s="122" customFormat="1" ht="18.95" customHeight="1" x14ac:dyDescent="0.5">
      <c r="A81" s="120" t="s">
        <v>173</v>
      </c>
      <c r="B81" s="120"/>
      <c r="C81" s="121"/>
      <c r="E81" s="219">
        <v>0</v>
      </c>
      <c r="G81" s="132">
        <v>-54089312</v>
      </c>
      <c r="I81" s="219">
        <v>0</v>
      </c>
      <c r="K81" s="132">
        <v>0</v>
      </c>
    </row>
    <row r="82" spans="1:11" s="122" customFormat="1" ht="18.95" customHeight="1" x14ac:dyDescent="0.5">
      <c r="A82" s="140" t="s">
        <v>103</v>
      </c>
      <c r="B82" s="120"/>
      <c r="C82" s="121"/>
      <c r="E82" s="219">
        <v>70000000</v>
      </c>
      <c r="G82" s="132">
        <v>0</v>
      </c>
      <c r="I82" s="219">
        <v>70000000</v>
      </c>
      <c r="K82" s="132">
        <v>0</v>
      </c>
    </row>
    <row r="83" spans="1:11" s="122" customFormat="1" ht="18.95" customHeight="1" x14ac:dyDescent="0.5">
      <c r="A83" s="140" t="s">
        <v>174</v>
      </c>
      <c r="B83" s="120"/>
      <c r="C83" s="121"/>
      <c r="E83" s="219">
        <v>-70000000</v>
      </c>
      <c r="G83" s="132">
        <v>0</v>
      </c>
      <c r="I83" s="219">
        <v>-70000000</v>
      </c>
      <c r="K83" s="132">
        <v>0</v>
      </c>
    </row>
    <row r="84" spans="1:11" s="122" customFormat="1" ht="18.95" customHeight="1" x14ac:dyDescent="0.5">
      <c r="A84" s="139" t="s">
        <v>223</v>
      </c>
      <c r="B84" s="120"/>
      <c r="C84" s="121"/>
      <c r="E84" s="219"/>
      <c r="G84" s="132"/>
      <c r="I84" s="219"/>
      <c r="K84" s="132"/>
    </row>
    <row r="85" spans="1:11" s="122" customFormat="1" ht="18.95" customHeight="1" x14ac:dyDescent="0.5">
      <c r="A85" s="139"/>
      <c r="B85" s="139" t="s">
        <v>224</v>
      </c>
      <c r="C85" s="121">
        <v>32</v>
      </c>
      <c r="E85" s="219">
        <v>0</v>
      </c>
      <c r="G85" s="132">
        <v>-50000000</v>
      </c>
      <c r="I85" s="219">
        <v>0</v>
      </c>
      <c r="K85" s="132">
        <v>0</v>
      </c>
    </row>
    <row r="86" spans="1:11" s="122" customFormat="1" ht="18.95" customHeight="1" x14ac:dyDescent="0.5">
      <c r="A86" s="139" t="s">
        <v>175</v>
      </c>
      <c r="B86" s="107"/>
      <c r="C86" s="121">
        <v>19</v>
      </c>
      <c r="E86" s="219">
        <v>-11441504</v>
      </c>
      <c r="G86" s="132">
        <v>-11442209</v>
      </c>
      <c r="I86" s="219">
        <v>-4310517</v>
      </c>
      <c r="K86" s="132">
        <v>-4421719</v>
      </c>
    </row>
    <row r="87" spans="1:11" s="122" customFormat="1" ht="18.95" customHeight="1" x14ac:dyDescent="0.5">
      <c r="A87" s="141" t="s">
        <v>176</v>
      </c>
      <c r="B87" s="139"/>
      <c r="C87" s="121">
        <v>26</v>
      </c>
      <c r="E87" s="219">
        <v>-300000000</v>
      </c>
      <c r="G87" s="132">
        <v>-300000000</v>
      </c>
      <c r="I87" s="219">
        <v>-300000000</v>
      </c>
      <c r="K87" s="132">
        <v>-300000000</v>
      </c>
    </row>
    <row r="88" spans="1:11" s="122" customFormat="1" ht="18.95" customHeight="1" x14ac:dyDescent="0.5">
      <c r="A88" s="182" t="s">
        <v>225</v>
      </c>
      <c r="B88" s="120"/>
      <c r="C88" s="121"/>
      <c r="E88" s="219"/>
      <c r="G88" s="132"/>
      <c r="I88" s="219"/>
      <c r="K88" s="132"/>
    </row>
    <row r="89" spans="1:11" s="122" customFormat="1" ht="18.95" customHeight="1" x14ac:dyDescent="0.5">
      <c r="A89" s="182"/>
      <c r="B89" s="182" t="s">
        <v>226</v>
      </c>
      <c r="C89" s="121"/>
      <c r="E89" s="219">
        <v>11305800</v>
      </c>
      <c r="G89" s="132">
        <v>0</v>
      </c>
      <c r="I89" s="219">
        <v>0</v>
      </c>
      <c r="K89" s="132">
        <v>0</v>
      </c>
    </row>
    <row r="90" spans="1:11" s="122" customFormat="1" ht="18.95" customHeight="1" x14ac:dyDescent="0.5">
      <c r="A90" s="182" t="s">
        <v>204</v>
      </c>
      <c r="B90" s="120"/>
      <c r="C90" s="121">
        <v>10</v>
      </c>
      <c r="E90" s="223">
        <v>692280</v>
      </c>
      <c r="G90" s="142">
        <v>1005689</v>
      </c>
      <c r="I90" s="223">
        <v>0</v>
      </c>
      <c r="K90" s="142">
        <v>0</v>
      </c>
    </row>
    <row r="91" spans="1:11" s="122" customFormat="1" ht="6" customHeight="1" x14ac:dyDescent="0.5">
      <c r="A91" s="120"/>
      <c r="B91" s="120"/>
      <c r="C91" s="120"/>
      <c r="E91" s="221"/>
      <c r="I91" s="221"/>
    </row>
    <row r="92" spans="1:11" s="126" customFormat="1" ht="18.95" customHeight="1" x14ac:dyDescent="0.5">
      <c r="A92" s="120" t="s">
        <v>229</v>
      </c>
      <c r="B92" s="120"/>
      <c r="C92" s="120"/>
      <c r="D92" s="122"/>
      <c r="E92" s="223">
        <f>SUM(E81:E91)</f>
        <v>-299443424</v>
      </c>
      <c r="F92" s="122"/>
      <c r="G92" s="142">
        <f>SUM(G81:G91)</f>
        <v>-414525832</v>
      </c>
      <c r="H92" s="122"/>
      <c r="I92" s="223">
        <f>SUM(I81:I91)</f>
        <v>-304310517</v>
      </c>
      <c r="J92" s="122"/>
      <c r="K92" s="142">
        <f>SUM(K81:K91)</f>
        <v>-304421719</v>
      </c>
    </row>
    <row r="93" spans="1:11" s="126" customFormat="1" ht="16.5" customHeight="1" x14ac:dyDescent="0.5">
      <c r="A93" s="120"/>
      <c r="B93" s="120"/>
      <c r="C93" s="120"/>
      <c r="D93" s="122"/>
      <c r="E93" s="132"/>
      <c r="F93" s="122"/>
      <c r="G93" s="132"/>
      <c r="H93" s="122"/>
      <c r="I93" s="132"/>
      <c r="J93" s="122"/>
      <c r="K93" s="132"/>
    </row>
    <row r="94" spans="1:11" s="126" customFormat="1" ht="15.75" customHeight="1" x14ac:dyDescent="0.5">
      <c r="A94" s="120"/>
      <c r="B94" s="120"/>
      <c r="C94" s="120"/>
      <c r="D94" s="122"/>
      <c r="E94" s="132"/>
      <c r="F94" s="122"/>
      <c r="G94" s="132"/>
      <c r="H94" s="122"/>
      <c r="I94" s="132"/>
      <c r="J94" s="122"/>
      <c r="K94" s="132"/>
    </row>
    <row r="95" spans="1:11" ht="21.95" customHeight="1" x14ac:dyDescent="0.5">
      <c r="A95" s="143" t="str">
        <f>A50</f>
        <v>หมายเหตุประกอบงบการเงินรวมและงบการเงินเฉพาะกิจการเป็นส่วนหนึ่งของงบการเงินนี้</v>
      </c>
      <c r="B95" s="144"/>
      <c r="C95" s="144"/>
      <c r="D95" s="6"/>
      <c r="E95" s="7"/>
      <c r="F95" s="6"/>
      <c r="G95" s="7"/>
      <c r="H95" s="6"/>
      <c r="I95" s="7"/>
      <c r="J95" s="6"/>
      <c r="K95" s="7"/>
    </row>
    <row r="96" spans="1:11" ht="20.100000000000001" customHeight="1" x14ac:dyDescent="0.5">
      <c r="A96" s="100" t="s">
        <v>100</v>
      </c>
    </row>
    <row r="97" spans="1:16" ht="20.100000000000001" customHeight="1" x14ac:dyDescent="0.5">
      <c r="A97" s="100" t="s">
        <v>129</v>
      </c>
      <c r="B97" s="117"/>
      <c r="C97" s="117"/>
      <c r="D97" s="9"/>
      <c r="E97" s="9"/>
      <c r="F97" s="9"/>
      <c r="G97" s="9"/>
      <c r="H97" s="9"/>
      <c r="I97" s="9"/>
      <c r="J97" s="9"/>
      <c r="K97" s="9"/>
    </row>
    <row r="98" spans="1:16" ht="20.100000000000001" customHeight="1" x14ac:dyDescent="0.5">
      <c r="A98" s="101" t="str">
        <f>A3</f>
        <v>สำหรับปีสิ้นสุดวันที่ 31 ธันวาคม พ.ศ. 2564</v>
      </c>
      <c r="B98" s="116"/>
      <c r="C98" s="116"/>
      <c r="D98" s="46"/>
      <c r="E98" s="46"/>
      <c r="F98" s="46"/>
      <c r="G98" s="46"/>
      <c r="H98" s="46"/>
      <c r="I98" s="46"/>
      <c r="J98" s="46"/>
      <c r="K98" s="46"/>
    </row>
    <row r="99" spans="1:16" s="9" customFormat="1" ht="20.100000000000001" customHeight="1" x14ac:dyDescent="0.5">
      <c r="A99" s="117"/>
      <c r="B99" s="117"/>
      <c r="C99" s="118"/>
      <c r="E99" s="119"/>
      <c r="G99" s="119"/>
      <c r="I99" s="119"/>
      <c r="K99" s="119"/>
    </row>
    <row r="100" spans="1:16" s="9" customFormat="1" ht="20.100000000000001" customHeight="1" x14ac:dyDescent="0.5">
      <c r="A100" s="117"/>
      <c r="B100" s="117"/>
      <c r="C100" s="118"/>
      <c r="E100" s="226" t="s">
        <v>109</v>
      </c>
      <c r="F100" s="226"/>
      <c r="G100" s="226"/>
      <c r="I100" s="226" t="s">
        <v>110</v>
      </c>
      <c r="J100" s="226"/>
      <c r="K100" s="226"/>
    </row>
    <row r="101" spans="1:16" s="9" customFormat="1" ht="20.100000000000001" customHeight="1" x14ac:dyDescent="0.5">
      <c r="A101" s="117"/>
      <c r="B101" s="117"/>
      <c r="D101" s="105"/>
      <c r="E101" s="16" t="s">
        <v>190</v>
      </c>
      <c r="F101" s="17"/>
      <c r="G101" s="16" t="s">
        <v>139</v>
      </c>
      <c r="H101" s="15"/>
      <c r="I101" s="16" t="s">
        <v>190</v>
      </c>
      <c r="J101" s="17"/>
      <c r="K101" s="16" t="s">
        <v>139</v>
      </c>
    </row>
    <row r="102" spans="1:16" s="9" customFormat="1" ht="20.100000000000001" customHeight="1" x14ac:dyDescent="0.5">
      <c r="B102" s="106"/>
      <c r="C102" s="104" t="s">
        <v>1</v>
      </c>
      <c r="D102" s="2"/>
      <c r="E102" s="49" t="s">
        <v>2</v>
      </c>
      <c r="F102" s="20"/>
      <c r="G102" s="49" t="s">
        <v>2</v>
      </c>
      <c r="H102" s="2"/>
      <c r="I102" s="49" t="s">
        <v>2</v>
      </c>
      <c r="J102" s="20"/>
      <c r="K102" s="49" t="s">
        <v>2</v>
      </c>
    </row>
    <row r="103" spans="1:16" s="9" customFormat="1" ht="20.100000000000001" customHeight="1" x14ac:dyDescent="0.5">
      <c r="B103" s="106"/>
      <c r="C103" s="66"/>
      <c r="D103" s="2"/>
      <c r="E103" s="192"/>
      <c r="F103" s="20"/>
      <c r="G103" s="22"/>
      <c r="H103" s="2"/>
      <c r="I103" s="192"/>
      <c r="J103" s="20"/>
      <c r="K103" s="22"/>
    </row>
    <row r="104" spans="1:16" s="9" customFormat="1" ht="20.100000000000001" customHeight="1" x14ac:dyDescent="0.5">
      <c r="A104" s="100" t="s">
        <v>83</v>
      </c>
      <c r="B104" s="112"/>
      <c r="C104" s="112"/>
      <c r="D104" s="2"/>
      <c r="E104" s="149">
        <f t="shared" ref="E104:K104" si="1">+SUM(E92,E78,E45)</f>
        <v>157775156</v>
      </c>
      <c r="F104" s="11"/>
      <c r="G104" s="11">
        <f t="shared" si="1"/>
        <v>-622041809</v>
      </c>
      <c r="H104" s="11"/>
      <c r="I104" s="149">
        <f t="shared" si="1"/>
        <v>-59896001</v>
      </c>
      <c r="J104" s="11"/>
      <c r="K104" s="11">
        <f t="shared" si="1"/>
        <v>-677276104</v>
      </c>
    </row>
    <row r="105" spans="1:16" ht="20.100000000000001" customHeight="1" x14ac:dyDescent="0.5">
      <c r="A105" s="112" t="s">
        <v>114</v>
      </c>
      <c r="B105" s="112"/>
      <c r="E105" s="149">
        <v>613654534</v>
      </c>
      <c r="F105" s="12"/>
      <c r="G105" s="11">
        <v>1234416297</v>
      </c>
      <c r="H105" s="12"/>
      <c r="I105" s="149">
        <v>415523283</v>
      </c>
      <c r="J105" s="146"/>
      <c r="K105" s="11">
        <v>1091584267</v>
      </c>
    </row>
    <row r="106" spans="1:16" ht="20.100000000000001" customHeight="1" x14ac:dyDescent="0.5">
      <c r="A106" s="112" t="s">
        <v>177</v>
      </c>
      <c r="B106" s="112"/>
      <c r="C106" s="145"/>
      <c r="E106" s="149"/>
      <c r="F106" s="12"/>
      <c r="G106" s="11"/>
      <c r="H106" s="12"/>
      <c r="I106" s="149"/>
      <c r="J106" s="146"/>
      <c r="K106" s="11"/>
    </row>
    <row r="107" spans="1:16" ht="20.100000000000001" customHeight="1" x14ac:dyDescent="0.5">
      <c r="B107" s="112" t="s">
        <v>104</v>
      </c>
      <c r="C107" s="145"/>
      <c r="E107" s="149">
        <v>3034721</v>
      </c>
      <c r="F107" s="12"/>
      <c r="G107" s="11">
        <v>1280046</v>
      </c>
      <c r="H107" s="12"/>
      <c r="I107" s="149">
        <v>2241857</v>
      </c>
      <c r="J107" s="146"/>
      <c r="K107" s="11">
        <v>1215120</v>
      </c>
      <c r="N107" s="32"/>
      <c r="P107" s="32"/>
    </row>
    <row r="108" spans="1:16" ht="6" customHeight="1" x14ac:dyDescent="0.5">
      <c r="A108" s="117"/>
      <c r="B108" s="117"/>
      <c r="C108" s="118"/>
      <c r="D108" s="9"/>
      <c r="E108" s="224"/>
      <c r="F108" s="146"/>
      <c r="G108" s="147"/>
      <c r="H108" s="146"/>
      <c r="I108" s="224"/>
      <c r="J108" s="146"/>
      <c r="K108" s="147"/>
    </row>
    <row r="109" spans="1:16" ht="20.100000000000001" customHeight="1" thickBot="1" x14ac:dyDescent="0.55000000000000004">
      <c r="A109" s="100" t="s">
        <v>209</v>
      </c>
      <c r="B109" s="112"/>
      <c r="C109" s="145">
        <v>11</v>
      </c>
      <c r="E109" s="225">
        <f>SUM(E104:E108)</f>
        <v>774464411</v>
      </c>
      <c r="F109" s="12"/>
      <c r="G109" s="50">
        <f>SUM(G104:G108)</f>
        <v>613654534</v>
      </c>
      <c r="H109" s="12"/>
      <c r="I109" s="225">
        <f>SUM(I104:I108)</f>
        <v>357869139</v>
      </c>
      <c r="J109" s="50"/>
      <c r="K109" s="50">
        <f>SUM(K104:K108)</f>
        <v>415523283</v>
      </c>
    </row>
    <row r="110" spans="1:16" s="9" customFormat="1" ht="20.100000000000001" customHeight="1" thickTop="1" x14ac:dyDescent="0.5">
      <c r="A110" s="117"/>
      <c r="B110" s="117"/>
      <c r="C110" s="117"/>
      <c r="E110" s="153"/>
      <c r="G110" s="42"/>
      <c r="I110" s="153"/>
      <c r="K110" s="42"/>
    </row>
    <row r="111" spans="1:16" s="9" customFormat="1" ht="20.100000000000001" customHeight="1" x14ac:dyDescent="0.5">
      <c r="A111" s="100" t="s">
        <v>208</v>
      </c>
      <c r="B111" s="112"/>
      <c r="C111" s="112"/>
      <c r="D111" s="2"/>
      <c r="E111" s="149"/>
      <c r="F111" s="11"/>
      <c r="G111" s="11"/>
      <c r="H111" s="11"/>
      <c r="I111" s="149"/>
      <c r="J111" s="11"/>
      <c r="K111" s="11"/>
    </row>
    <row r="112" spans="1:16" s="9" customFormat="1" ht="8.1" customHeight="1" x14ac:dyDescent="0.5">
      <c r="A112" s="117"/>
      <c r="B112" s="117"/>
      <c r="C112" s="118"/>
      <c r="E112" s="149"/>
      <c r="F112" s="146"/>
      <c r="G112" s="11"/>
      <c r="H112" s="146"/>
      <c r="I112" s="149"/>
      <c r="J112" s="146"/>
      <c r="K112" s="11"/>
    </row>
    <row r="113" spans="1:11" ht="20.100000000000001" customHeight="1" x14ac:dyDescent="0.5">
      <c r="A113" s="112" t="s">
        <v>148</v>
      </c>
      <c r="C113" s="145"/>
      <c r="E113" s="193"/>
      <c r="F113" s="3"/>
      <c r="G113" s="3"/>
      <c r="H113" s="3"/>
      <c r="I113" s="193"/>
      <c r="J113" s="3"/>
      <c r="K113" s="3"/>
    </row>
    <row r="114" spans="1:11" ht="20.100000000000001" customHeight="1" x14ac:dyDescent="0.5">
      <c r="A114" s="112"/>
      <c r="B114" s="2" t="s">
        <v>149</v>
      </c>
      <c r="C114" s="145"/>
      <c r="E114" s="193">
        <v>0</v>
      </c>
      <c r="F114" s="12"/>
      <c r="G114" s="3">
        <v>0</v>
      </c>
      <c r="H114" s="12"/>
      <c r="I114" s="193">
        <v>0</v>
      </c>
      <c r="J114" s="12"/>
      <c r="K114" s="3">
        <v>-18413844</v>
      </c>
    </row>
    <row r="115" spans="1:11" ht="20.100000000000001" customHeight="1" x14ac:dyDescent="0.5">
      <c r="A115" s="112" t="s">
        <v>181</v>
      </c>
      <c r="C115" s="145"/>
      <c r="E115" s="193">
        <v>22783839</v>
      </c>
      <c r="F115" s="12"/>
      <c r="G115" s="3">
        <v>-7606060</v>
      </c>
      <c r="H115" s="12"/>
      <c r="I115" s="193">
        <v>22760712</v>
      </c>
      <c r="J115" s="12"/>
      <c r="K115" s="3">
        <v>-7696518</v>
      </c>
    </row>
    <row r="116" spans="1:11" ht="20.100000000000001" customHeight="1" x14ac:dyDescent="0.5">
      <c r="A116" s="112" t="s">
        <v>178</v>
      </c>
      <c r="C116" s="145"/>
      <c r="E116" s="193">
        <v>0</v>
      </c>
      <c r="F116" s="12"/>
      <c r="G116" s="3">
        <v>0</v>
      </c>
      <c r="H116" s="12"/>
      <c r="I116" s="193">
        <v>0</v>
      </c>
      <c r="J116" s="12"/>
      <c r="K116" s="3">
        <v>334255</v>
      </c>
    </row>
    <row r="117" spans="1:11" ht="20.100000000000001" customHeight="1" x14ac:dyDescent="0.5">
      <c r="A117" s="112" t="s">
        <v>150</v>
      </c>
      <c r="C117" s="145"/>
      <c r="E117" s="193">
        <v>4682274</v>
      </c>
      <c r="F117" s="12"/>
      <c r="G117" s="3">
        <v>25339267</v>
      </c>
      <c r="H117" s="12"/>
      <c r="I117" s="193">
        <v>2540171</v>
      </c>
      <c r="J117" s="12"/>
      <c r="K117" s="3">
        <v>1852172</v>
      </c>
    </row>
    <row r="118" spans="1:11" ht="20.100000000000001" customHeight="1" x14ac:dyDescent="0.5">
      <c r="A118" s="112" t="s">
        <v>151</v>
      </c>
      <c r="C118" s="145"/>
      <c r="E118" s="193"/>
      <c r="F118" s="12"/>
      <c r="G118" s="3"/>
      <c r="H118" s="12"/>
      <c r="I118" s="193"/>
      <c r="J118" s="12"/>
      <c r="K118" s="3"/>
    </row>
    <row r="119" spans="1:11" ht="20.100000000000001" customHeight="1" x14ac:dyDescent="0.5">
      <c r="A119" s="112"/>
      <c r="B119" s="2" t="s">
        <v>152</v>
      </c>
      <c r="C119" s="145"/>
      <c r="E119" s="193">
        <v>0</v>
      </c>
      <c r="F119" s="12"/>
      <c r="G119" s="3">
        <v>-77016</v>
      </c>
      <c r="H119" s="12"/>
      <c r="I119" s="193">
        <v>0</v>
      </c>
      <c r="J119" s="12"/>
      <c r="K119" s="3">
        <v>-77016</v>
      </c>
    </row>
    <row r="120" spans="1:11" s="9" customFormat="1" ht="20.100000000000001" customHeight="1" x14ac:dyDescent="0.5">
      <c r="A120" s="103" t="s">
        <v>154</v>
      </c>
      <c r="B120" s="103"/>
      <c r="C120" s="103"/>
      <c r="D120" s="103"/>
      <c r="E120" s="193">
        <v>-126361664</v>
      </c>
      <c r="F120" s="103"/>
      <c r="G120" s="3">
        <v>-121334</v>
      </c>
      <c r="H120" s="103"/>
      <c r="I120" s="193">
        <v>0</v>
      </c>
      <c r="J120" s="103"/>
      <c r="K120" s="3">
        <v>-121334</v>
      </c>
    </row>
    <row r="121" spans="1:11" ht="20.100000000000001" customHeight="1" x14ac:dyDescent="0.5">
      <c r="A121" s="112" t="s">
        <v>153</v>
      </c>
      <c r="C121" s="145"/>
      <c r="E121" s="193">
        <v>0</v>
      </c>
      <c r="F121" s="12"/>
      <c r="G121" s="3">
        <v>0</v>
      </c>
      <c r="H121" s="12"/>
      <c r="I121" s="193">
        <v>891312</v>
      </c>
      <c r="J121" s="12"/>
      <c r="K121" s="3">
        <v>400639</v>
      </c>
    </row>
    <row r="122" spans="1:11" ht="20.100000000000001" customHeight="1" x14ac:dyDescent="0.5"/>
    <row r="123" spans="1:11" ht="20.100000000000001" customHeight="1" x14ac:dyDescent="0.5"/>
    <row r="124" spans="1:11" ht="20.100000000000001" customHeight="1" x14ac:dyDescent="0.5"/>
    <row r="125" spans="1:11" ht="20.100000000000001" customHeight="1" x14ac:dyDescent="0.5"/>
    <row r="126" spans="1:11" ht="20.100000000000001" customHeight="1" x14ac:dyDescent="0.5"/>
    <row r="127" spans="1:11" ht="20.100000000000001" customHeight="1" x14ac:dyDescent="0.5"/>
    <row r="128" spans="1:11" ht="20.100000000000001" customHeight="1" x14ac:dyDescent="0.5"/>
    <row r="129" spans="1:11" s="9" customFormat="1" ht="20.100000000000001" customHeight="1" x14ac:dyDescent="0.5">
      <c r="A129" s="103"/>
      <c r="B129" s="103"/>
      <c r="C129" s="103"/>
      <c r="D129" s="103"/>
      <c r="E129" s="103"/>
      <c r="F129" s="103"/>
      <c r="G129" s="103"/>
      <c r="H129" s="103"/>
      <c r="I129" s="103"/>
      <c r="J129" s="103"/>
      <c r="K129" s="103"/>
    </row>
    <row r="130" spans="1:11" s="9" customFormat="1" ht="20.100000000000001" customHeight="1" x14ac:dyDescent="0.5">
      <c r="A130" s="103"/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</row>
    <row r="131" spans="1:11" s="9" customFormat="1" ht="20.100000000000001" customHeight="1" x14ac:dyDescent="0.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</row>
    <row r="132" spans="1:11" s="9" customFormat="1" ht="20.100000000000001" customHeight="1" x14ac:dyDescent="0.5">
      <c r="A132" s="103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</row>
    <row r="133" spans="1:11" s="9" customFormat="1" ht="20.100000000000001" customHeight="1" x14ac:dyDescent="0.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</row>
    <row r="134" spans="1:11" s="9" customFormat="1" ht="24" customHeight="1" x14ac:dyDescent="0.5">
      <c r="A134" s="103"/>
      <c r="B134" s="103"/>
      <c r="C134" s="103"/>
      <c r="D134" s="103"/>
      <c r="E134" s="103"/>
      <c r="F134" s="103"/>
      <c r="G134" s="103"/>
      <c r="H134" s="103"/>
      <c r="I134" s="103"/>
      <c r="J134" s="103"/>
      <c r="K134" s="103"/>
    </row>
    <row r="135" spans="1:11" s="9" customFormat="1" ht="21" customHeight="1" x14ac:dyDescent="0.5">
      <c r="A135" s="191"/>
      <c r="B135" s="191"/>
      <c r="C135" s="191"/>
      <c r="D135" s="191"/>
      <c r="E135" s="191"/>
      <c r="F135" s="191"/>
      <c r="G135" s="191"/>
      <c r="H135" s="191"/>
      <c r="I135" s="191"/>
      <c r="J135" s="191"/>
      <c r="K135" s="191"/>
    </row>
    <row r="136" spans="1:11" s="9" customFormat="1" ht="20.100000000000001" customHeight="1" x14ac:dyDescent="0.5">
      <c r="A136" s="191"/>
      <c r="B136" s="191"/>
      <c r="C136" s="191"/>
      <c r="D136" s="191"/>
      <c r="E136" s="191"/>
      <c r="F136" s="191"/>
      <c r="G136" s="191"/>
      <c r="H136" s="191"/>
      <c r="I136" s="191"/>
      <c r="J136" s="191"/>
      <c r="K136" s="191"/>
    </row>
    <row r="137" spans="1:11" ht="21.95" customHeight="1" x14ac:dyDescent="0.5">
      <c r="A137" s="148" t="str">
        <f>A50</f>
        <v>หมายเหตุประกอบงบการเงินรวมและงบการเงินเฉพาะกิจการเป็นส่วนหนึ่งของงบการเงินนี้</v>
      </c>
      <c r="B137" s="46"/>
      <c r="C137" s="46"/>
      <c r="D137" s="46"/>
      <c r="E137" s="46"/>
      <c r="F137" s="46"/>
      <c r="G137" s="46"/>
      <c r="H137" s="46"/>
      <c r="I137" s="46"/>
      <c r="J137" s="46"/>
      <c r="K137" s="46"/>
    </row>
    <row r="138" spans="1:11" ht="18" customHeight="1" x14ac:dyDescent="0.5"/>
    <row r="139" spans="1:11" ht="18" customHeight="1" x14ac:dyDescent="0.5"/>
    <row r="140" spans="1:11" ht="18" customHeight="1" x14ac:dyDescent="0.5"/>
    <row r="141" spans="1:11" ht="18" customHeight="1" x14ac:dyDescent="0.5"/>
    <row r="142" spans="1:11" ht="18" customHeight="1" x14ac:dyDescent="0.5"/>
    <row r="143" spans="1:11" ht="18" customHeight="1" x14ac:dyDescent="0.5"/>
    <row r="144" spans="1:11" ht="18" customHeight="1" x14ac:dyDescent="0.5"/>
    <row r="145" ht="18" customHeight="1" x14ac:dyDescent="0.5"/>
    <row r="146" ht="18" customHeight="1" x14ac:dyDescent="0.5"/>
    <row r="147" ht="18" customHeight="1" x14ac:dyDescent="0.5"/>
    <row r="148" ht="18" customHeight="1" x14ac:dyDescent="0.5"/>
    <row r="149" ht="18" customHeight="1" x14ac:dyDescent="0.5"/>
    <row r="150" ht="18" customHeight="1" x14ac:dyDescent="0.5"/>
    <row r="151" ht="18" customHeight="1" x14ac:dyDescent="0.5"/>
    <row r="152" ht="18" customHeight="1" x14ac:dyDescent="0.5"/>
    <row r="153" ht="18" customHeight="1" x14ac:dyDescent="0.5"/>
    <row r="154" ht="18" customHeight="1" x14ac:dyDescent="0.5"/>
    <row r="155" ht="18" customHeight="1" x14ac:dyDescent="0.5"/>
    <row r="156" ht="18" customHeight="1" x14ac:dyDescent="0.5"/>
    <row r="157" ht="18" customHeight="1" x14ac:dyDescent="0.5"/>
    <row r="158" ht="18" customHeight="1" x14ac:dyDescent="0.5"/>
    <row r="159" ht="18" customHeight="1" x14ac:dyDescent="0.5"/>
    <row r="160" ht="18" customHeight="1" x14ac:dyDescent="0.5"/>
    <row r="161" ht="18" customHeight="1" x14ac:dyDescent="0.5"/>
    <row r="162" ht="18" customHeight="1" x14ac:dyDescent="0.5"/>
    <row r="163" ht="18" customHeight="1" x14ac:dyDescent="0.5"/>
    <row r="164" ht="18" customHeight="1" x14ac:dyDescent="0.5"/>
    <row r="165" ht="18" customHeight="1" x14ac:dyDescent="0.5"/>
    <row r="166" ht="18" customHeight="1" x14ac:dyDescent="0.5"/>
    <row r="167" ht="18" customHeight="1" x14ac:dyDescent="0.5"/>
  </sheetData>
  <mergeCells count="7">
    <mergeCell ref="E100:G100"/>
    <mergeCell ref="I100:K100"/>
    <mergeCell ref="A47:K47"/>
    <mergeCell ref="E5:G5"/>
    <mergeCell ref="I5:K5"/>
    <mergeCell ref="E55:G55"/>
    <mergeCell ref="I55:K55"/>
  </mergeCells>
  <pageMargins left="0.8" right="0.5" top="0.5" bottom="0.6" header="0.49" footer="0.4"/>
  <pageSetup paperSize="9" scale="95" firstPageNumber="13" orientation="portrait" useFirstPageNumber="1" horizontalDpi="1200" verticalDpi="1200" r:id="rId1"/>
  <headerFooter>
    <oddFooter>&amp;R&amp;"Browallia New,Regular"&amp;13&amp;P</oddFooter>
  </headerFooter>
  <rowBreaks count="2" manualBreakCount="2">
    <brk id="50" max="10" man="1"/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T6-8</vt:lpstr>
      <vt:lpstr>T9-10</vt:lpstr>
      <vt:lpstr>T11</vt:lpstr>
      <vt:lpstr>T12</vt:lpstr>
      <vt:lpstr>T13-15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2022-02-21T11:02:43Z</cp:lastPrinted>
  <dcterms:created xsi:type="dcterms:W3CDTF">2016-05-25T05:54:52Z</dcterms:created>
  <dcterms:modified xsi:type="dcterms:W3CDTF">2022-02-21T11:02:49Z</dcterms:modified>
</cp:coreProperties>
</file>